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nterprising Ideas\2026\"/>
    </mc:Choice>
  </mc:AlternateContent>
  <xr:revisionPtr revIDLastSave="0" documentId="13_ncr:1_{A7BBC92D-64BB-488D-A00D-0F1892E5B292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Ranger Kids" sheetId="1" r:id="rId1"/>
    <sheet name="Powder Puff" sheetId="7" r:id="rId2"/>
    <sheet name="Discovery" sheetId="3" r:id="rId3"/>
    <sheet name="AdvExp" sheetId="4" r:id="rId4"/>
    <sheet name="F Leader" sheetId="8" r:id="rId5"/>
    <sheet name="M Leader" sheetId="6" r:id="rId6"/>
    <sheet name="Lane Avg" sheetId="9" r:id="rId7"/>
  </sheets>
  <definedNames>
    <definedName name="_xlnm._FilterDatabase" localSheetId="2" hidden="1">Discovery!$A$5:$O$33</definedName>
    <definedName name="_xlnm._FilterDatabase" localSheetId="5" hidden="1">'M Leader'!$A$5:$Q$19</definedName>
    <definedName name="_xlnm._FilterDatabase" localSheetId="1" hidden="1">'Powder Puff'!$A$5:$O$17</definedName>
    <definedName name="_xlnm._FilterDatabase" localSheetId="0" hidden="1">'Ranger Kids'!$A$5:$S$33</definedName>
    <definedName name="_GoBack" localSheetId="0">'Ranger Kids'!$A$6</definedName>
    <definedName name="_xlnm.Print_Area" localSheetId="3">AdvExp!$A$1:$O$34</definedName>
    <definedName name="_xlnm.Print_Area" localSheetId="2">Discovery!$A$1:$S$69</definedName>
    <definedName name="_xlnm.Print_Area" localSheetId="4">'F Leader'!$A$1:$K$22</definedName>
    <definedName name="_xlnm.Print_Area" localSheetId="5">'M Leader'!$A$1:$O$42</definedName>
    <definedName name="_xlnm.Print_Area" localSheetId="1">'Powder Puff'!$A$1:$O$35</definedName>
    <definedName name="_xlnm.Print_Area" localSheetId="0">'Ranger Kids'!$A$1:$S$54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9" l="1"/>
  <c r="E6" i="9"/>
  <c r="E5" i="9"/>
  <c r="E4" i="9"/>
  <c r="D7" i="9"/>
  <c r="D6" i="9"/>
  <c r="D5" i="9"/>
  <c r="D4" i="9"/>
  <c r="C5" i="9"/>
  <c r="C7" i="9"/>
  <c r="C6" i="9"/>
  <c r="C4" i="9"/>
  <c r="P70" i="1"/>
  <c r="O70" i="1"/>
  <c r="N70" i="1"/>
  <c r="M70" i="1"/>
  <c r="P69" i="1"/>
  <c r="O69" i="1"/>
  <c r="N69" i="1"/>
  <c r="M69" i="1"/>
  <c r="P71" i="1"/>
  <c r="O71" i="1"/>
  <c r="N71" i="1"/>
  <c r="M71" i="1"/>
  <c r="B7" i="9"/>
  <c r="B6" i="9"/>
  <c r="B5" i="9"/>
  <c r="B4" i="9"/>
  <c r="N42" i="6"/>
  <c r="M42" i="6"/>
  <c r="M36" i="6"/>
  <c r="N36" i="6"/>
  <c r="O32" i="6"/>
  <c r="M29" i="6"/>
  <c r="N29" i="6"/>
  <c r="O29" i="6"/>
  <c r="M24" i="6"/>
  <c r="N24" i="6"/>
  <c r="O24" i="6"/>
  <c r="P24" i="6"/>
  <c r="Q19" i="6"/>
  <c r="Q18" i="6"/>
  <c r="F44" i="6"/>
  <c r="N39" i="6"/>
  <c r="M39" i="6"/>
  <c r="G44" i="6"/>
  <c r="H44" i="6"/>
  <c r="I44" i="6"/>
  <c r="N28" i="8"/>
  <c r="M28" i="8"/>
  <c r="N25" i="8"/>
  <c r="M25" i="8"/>
  <c r="N22" i="8"/>
  <c r="M22" i="8"/>
  <c r="O19" i="8"/>
  <c r="N19" i="8"/>
  <c r="M19" i="8"/>
  <c r="N16" i="8"/>
  <c r="M16" i="8"/>
  <c r="O15" i="8"/>
  <c r="N15" i="8"/>
  <c r="M15" i="8"/>
  <c r="M11" i="8"/>
  <c r="M12" i="8" s="1"/>
  <c r="O11" i="8"/>
  <c r="O12" i="8" s="1"/>
  <c r="H30" i="8"/>
  <c r="G30" i="8"/>
  <c r="F30" i="8"/>
  <c r="P38" i="4"/>
  <c r="P31" i="4"/>
  <c r="O28" i="4"/>
  <c r="M21" i="4"/>
  <c r="N21" i="4"/>
  <c r="O21" i="4"/>
  <c r="O66" i="3"/>
  <c r="P66" i="3"/>
  <c r="M60" i="3"/>
  <c r="N60" i="3"/>
  <c r="O60" i="3"/>
  <c r="M55" i="3"/>
  <c r="N55" i="3"/>
  <c r="O55" i="3"/>
  <c r="M44" i="3"/>
  <c r="N44" i="3"/>
  <c r="O44" i="3"/>
  <c r="M22" i="7"/>
  <c r="N22" i="7"/>
  <c r="O22" i="7"/>
  <c r="M26" i="7"/>
  <c r="N26" i="7"/>
  <c r="O26" i="7"/>
  <c r="O29" i="7"/>
  <c r="O32" i="7"/>
  <c r="P32" i="7"/>
  <c r="I69" i="1"/>
  <c r="H69" i="1"/>
  <c r="G69" i="1"/>
  <c r="F69" i="1"/>
  <c r="M46" i="1"/>
  <c r="N46" i="1"/>
  <c r="O46" i="1"/>
  <c r="P46" i="1"/>
  <c r="M47" i="1"/>
  <c r="N47" i="1"/>
  <c r="O47" i="1"/>
  <c r="P47" i="1"/>
  <c r="M48" i="1"/>
  <c r="N48" i="1"/>
  <c r="O48" i="1"/>
  <c r="P48" i="1"/>
  <c r="M49" i="1"/>
  <c r="N49" i="1"/>
  <c r="O49" i="1"/>
  <c r="N45" i="1"/>
  <c r="O45" i="1"/>
  <c r="P45" i="1"/>
  <c r="M53" i="1"/>
  <c r="N53" i="1"/>
  <c r="O53" i="1"/>
  <c r="N52" i="1"/>
  <c r="O52" i="1"/>
  <c r="P52" i="1"/>
  <c r="M57" i="1"/>
  <c r="N57" i="1"/>
  <c r="O57" i="1"/>
  <c r="M58" i="1"/>
  <c r="N58" i="1"/>
  <c r="O58" i="1"/>
  <c r="N56" i="1"/>
  <c r="O56" i="1"/>
  <c r="P56" i="1"/>
  <c r="N61" i="1"/>
  <c r="N64" i="1"/>
  <c r="O64" i="1"/>
  <c r="P64" i="1"/>
  <c r="N67" i="1"/>
  <c r="M67" i="1"/>
  <c r="M64" i="1"/>
  <c r="M61" i="1"/>
  <c r="M56" i="1"/>
  <c r="M52" i="1"/>
  <c r="M45" i="1"/>
  <c r="N36" i="1"/>
  <c r="O36" i="1"/>
  <c r="P36" i="1"/>
  <c r="N37" i="1"/>
  <c r="O37" i="1"/>
  <c r="P37" i="1"/>
  <c r="N38" i="1"/>
  <c r="O38" i="1"/>
  <c r="P38" i="1"/>
  <c r="N39" i="1"/>
  <c r="O39" i="1"/>
  <c r="P39" i="1"/>
  <c r="N40" i="1"/>
  <c r="O40" i="1"/>
  <c r="P40" i="1"/>
  <c r="N41" i="1"/>
  <c r="O41" i="1"/>
  <c r="N42" i="1"/>
  <c r="O42" i="1"/>
  <c r="M42" i="1"/>
  <c r="M37" i="1"/>
  <c r="M38" i="1"/>
  <c r="M39" i="1"/>
  <c r="M40" i="1"/>
  <c r="M41" i="1"/>
  <c r="M36" i="1"/>
  <c r="S33" i="1"/>
  <c r="S32" i="1"/>
  <c r="Q33" i="1"/>
  <c r="Q32" i="1"/>
  <c r="O33" i="1"/>
  <c r="O32" i="1"/>
  <c r="M33" i="1"/>
  <c r="M32" i="1"/>
  <c r="K33" i="1"/>
  <c r="K32" i="1"/>
  <c r="I33" i="1"/>
  <c r="I32" i="1"/>
  <c r="G33" i="1"/>
  <c r="G32" i="1"/>
  <c r="Q37" i="4"/>
  <c r="O35" i="6"/>
  <c r="N35" i="6"/>
  <c r="M35" i="6"/>
  <c r="N32" i="6"/>
  <c r="M32" i="6"/>
  <c r="O28" i="6"/>
  <c r="N28" i="6"/>
  <c r="M28" i="6"/>
  <c r="O27" i="6"/>
  <c r="N27" i="6"/>
  <c r="M27" i="6"/>
  <c r="P23" i="6"/>
  <c r="O23" i="6"/>
  <c r="N23" i="6"/>
  <c r="M23" i="6"/>
  <c r="P22" i="6"/>
  <c r="O22" i="6"/>
  <c r="N22" i="6"/>
  <c r="M22" i="6"/>
  <c r="N34" i="4"/>
  <c r="M34" i="4"/>
  <c r="N31" i="4"/>
  <c r="O31" i="4"/>
  <c r="M31" i="4"/>
  <c r="N28" i="4"/>
  <c r="M28" i="4"/>
  <c r="M25" i="4"/>
  <c r="N25" i="4"/>
  <c r="O25" i="4"/>
  <c r="N24" i="4"/>
  <c r="O24" i="4"/>
  <c r="M24" i="4"/>
  <c r="M20" i="4"/>
  <c r="N20" i="4"/>
  <c r="O20" i="4"/>
  <c r="N19" i="4"/>
  <c r="O19" i="4"/>
  <c r="M19" i="4"/>
  <c r="N69" i="3"/>
  <c r="M69" i="3"/>
  <c r="N66" i="3"/>
  <c r="M66" i="3"/>
  <c r="N63" i="3"/>
  <c r="M63" i="3"/>
  <c r="N58" i="3"/>
  <c r="O58" i="3"/>
  <c r="P58" i="3"/>
  <c r="N59" i="3"/>
  <c r="O59" i="3"/>
  <c r="M59" i="3"/>
  <c r="M58" i="3"/>
  <c r="N54" i="3"/>
  <c r="O54" i="3"/>
  <c r="P54" i="3"/>
  <c r="M54" i="3"/>
  <c r="M48" i="3"/>
  <c r="N48" i="3"/>
  <c r="O48" i="3"/>
  <c r="P48" i="3"/>
  <c r="M49" i="3"/>
  <c r="N49" i="3"/>
  <c r="O49" i="3"/>
  <c r="P49" i="3"/>
  <c r="M50" i="3"/>
  <c r="N50" i="3"/>
  <c r="O50" i="3"/>
  <c r="P50" i="3"/>
  <c r="M51" i="3"/>
  <c r="N51" i="3"/>
  <c r="O51" i="3"/>
  <c r="P51" i="3"/>
  <c r="N47" i="3"/>
  <c r="O47" i="3"/>
  <c r="P47" i="3"/>
  <c r="M47" i="3"/>
  <c r="P42" i="3"/>
  <c r="P43" i="3"/>
  <c r="P39" i="3"/>
  <c r="P40" i="3"/>
  <c r="P41" i="3"/>
  <c r="O39" i="3"/>
  <c r="O40" i="3"/>
  <c r="O41" i="3"/>
  <c r="O42" i="3"/>
  <c r="O43" i="3"/>
  <c r="N39" i="3"/>
  <c r="N40" i="3"/>
  <c r="N41" i="3"/>
  <c r="N42" i="3"/>
  <c r="N43" i="3"/>
  <c r="M39" i="3"/>
  <c r="M40" i="3"/>
  <c r="M41" i="3"/>
  <c r="M42" i="3"/>
  <c r="M43" i="3"/>
  <c r="N38" i="3"/>
  <c r="O38" i="3"/>
  <c r="P38" i="3"/>
  <c r="M38" i="3"/>
  <c r="N35" i="7"/>
  <c r="M35" i="7"/>
  <c r="N32" i="7"/>
  <c r="M32" i="7"/>
  <c r="N29" i="7"/>
  <c r="M29" i="7"/>
  <c r="N25" i="7"/>
  <c r="O25" i="7"/>
  <c r="P25" i="7"/>
  <c r="M25" i="7"/>
  <c r="O21" i="7"/>
  <c r="N21" i="7"/>
  <c r="M21" i="7"/>
  <c r="N20" i="7"/>
  <c r="O20" i="7"/>
  <c r="P20" i="7"/>
  <c r="P38" i="7" s="1"/>
  <c r="D15" i="9" s="1"/>
  <c r="M20" i="7"/>
  <c r="R55" i="1"/>
  <c r="N45" i="6" l="1"/>
  <c r="M44" i="6"/>
  <c r="C43" i="9" s="1"/>
  <c r="N46" i="6"/>
  <c r="E44" i="9" s="1"/>
  <c r="N44" i="6"/>
  <c r="C44" i="9" s="1"/>
  <c r="M46" i="6"/>
  <c r="E43" i="9" s="1"/>
  <c r="M45" i="6"/>
  <c r="D43" i="9" s="1"/>
  <c r="P46" i="6"/>
  <c r="E46" i="9" s="1"/>
  <c r="P45" i="6"/>
  <c r="D46" i="9" s="1"/>
  <c r="P44" i="6"/>
  <c r="C46" i="9" s="1"/>
  <c r="O46" i="6"/>
  <c r="E45" i="9" s="1"/>
  <c r="O45" i="6"/>
  <c r="D45" i="9" s="1"/>
  <c r="O44" i="6"/>
  <c r="C45" i="9" s="1"/>
  <c r="O30" i="8"/>
  <c r="C38" i="9" s="1"/>
  <c r="N30" i="8"/>
  <c r="C37" i="9" s="1"/>
  <c r="M30" i="8"/>
  <c r="C36" i="9" s="1"/>
  <c r="M31" i="8"/>
  <c r="D36" i="9" s="1"/>
  <c r="M32" i="8"/>
  <c r="E36" i="9" s="1"/>
  <c r="N31" i="8"/>
  <c r="D37" i="9" s="1"/>
  <c r="O31" i="8"/>
  <c r="D38" i="9" s="1"/>
  <c r="O32" i="8"/>
  <c r="E38" i="9" s="1"/>
  <c r="N32" i="8"/>
  <c r="E37" i="9" s="1"/>
  <c r="O37" i="4"/>
  <c r="D30" i="9" s="1"/>
  <c r="O38" i="7"/>
  <c r="D14" i="9" s="1"/>
  <c r="N39" i="7"/>
  <c r="E13" i="9" s="1"/>
  <c r="M37" i="7"/>
  <c r="C12" i="9" s="1"/>
  <c r="M38" i="7"/>
  <c r="D12" i="9" s="1"/>
  <c r="P39" i="7"/>
  <c r="E15" i="9" s="1"/>
  <c r="O37" i="7"/>
  <c r="C14" i="9" s="1"/>
  <c r="N38" i="7"/>
  <c r="D13" i="9" s="1"/>
  <c r="O39" i="7"/>
  <c r="E14" i="9" s="1"/>
  <c r="N37" i="7"/>
  <c r="C13" i="9" s="1"/>
  <c r="P37" i="7"/>
  <c r="C15" i="9" s="1"/>
  <c r="M39" i="7"/>
  <c r="E12" i="9" s="1"/>
  <c r="Q55" i="1"/>
  <c r="Q36" i="4"/>
  <c r="D44" i="9"/>
  <c r="O38" i="4"/>
  <c r="E30" i="9" s="1"/>
  <c r="M37" i="4"/>
  <c r="D28" i="9" s="1"/>
  <c r="E31" i="9"/>
  <c r="N37" i="4"/>
  <c r="D29" i="9" s="1"/>
  <c r="P37" i="4"/>
  <c r="D31" i="9" s="1"/>
  <c r="N38" i="4"/>
  <c r="E29" i="9" s="1"/>
  <c r="O36" i="4"/>
  <c r="C30" i="9" s="1"/>
  <c r="P36" i="4"/>
  <c r="C31" i="9" s="1"/>
  <c r="N36" i="4"/>
  <c r="C29" i="9" s="1"/>
  <c r="M36" i="4"/>
  <c r="C28" i="9" s="1"/>
  <c r="M38" i="4"/>
  <c r="E28" i="9" s="1"/>
  <c r="N73" i="3"/>
  <c r="E21" i="9" s="1"/>
  <c r="O72" i="3"/>
  <c r="D22" i="9" s="1"/>
  <c r="M71" i="3"/>
  <c r="C20" i="9" s="1"/>
  <c r="P73" i="3"/>
  <c r="E23" i="9" s="1"/>
  <c r="P72" i="3"/>
  <c r="D23" i="9" s="1"/>
  <c r="O73" i="3"/>
  <c r="E22" i="9" s="1"/>
  <c r="N71" i="3"/>
  <c r="C21" i="9" s="1"/>
  <c r="M73" i="3"/>
  <c r="E20" i="9" s="1"/>
  <c r="Q71" i="3"/>
  <c r="R71" i="3"/>
  <c r="O71" i="3"/>
  <c r="C22" i="9" s="1"/>
  <c r="Q72" i="3"/>
  <c r="P71" i="3"/>
  <c r="C23" i="9" s="1"/>
  <c r="R72" i="3"/>
  <c r="M72" i="3"/>
  <c r="D20" i="9" s="1"/>
  <c r="N72" i="3"/>
  <c r="D21" i="9" s="1"/>
  <c r="B46" i="9"/>
  <c r="B45" i="9"/>
  <c r="B44" i="9"/>
  <c r="B43" i="9"/>
  <c r="B36" i="9"/>
  <c r="B38" i="9"/>
  <c r="B37" i="9"/>
  <c r="I36" i="4"/>
  <c r="B31" i="9" s="1"/>
  <c r="H36" i="4"/>
  <c r="B30" i="9" s="1"/>
  <c r="G36" i="4"/>
  <c r="B29" i="9" s="1"/>
  <c r="F36" i="4"/>
  <c r="B28" i="9" s="1"/>
  <c r="I71" i="3"/>
  <c r="B23" i="9" s="1"/>
  <c r="H71" i="3"/>
  <c r="B22" i="9" s="1"/>
  <c r="G71" i="3"/>
  <c r="B21" i="9" s="1"/>
  <c r="F71" i="3"/>
  <c r="B20" i="9" s="1"/>
  <c r="F37" i="7"/>
  <c r="B12" i="9" s="1"/>
  <c r="I37" i="7"/>
  <c r="B15" i="9" s="1"/>
  <c r="H37" i="7"/>
  <c r="B14" i="9" s="1"/>
  <c r="G37" i="7"/>
  <c r="B13" i="9" s="1"/>
  <c r="C1" i="9" l="1"/>
  <c r="D1" i="9"/>
  <c r="E1" i="9"/>
  <c r="I34" i="3"/>
  <c r="K34" i="3"/>
  <c r="M34" i="3"/>
  <c r="O34" i="3"/>
  <c r="Q34" i="3"/>
  <c r="S34" i="3"/>
  <c r="I35" i="3"/>
  <c r="K35" i="3"/>
  <c r="M35" i="3"/>
  <c r="O35" i="3"/>
  <c r="Q35" i="3"/>
  <c r="S35" i="3"/>
  <c r="G35" i="3"/>
  <c r="G34" i="3"/>
  <c r="M16" i="7"/>
  <c r="M17" i="7" s="1"/>
  <c r="O16" i="7"/>
  <c r="O17" i="7" s="1"/>
  <c r="K11" i="8" l="1"/>
  <c r="K12" i="8" s="1"/>
  <c r="I11" i="8"/>
  <c r="I12" i="8" s="1"/>
  <c r="G11" i="8"/>
  <c r="G12" i="8" s="1"/>
  <c r="O19" i="6"/>
  <c r="O18" i="6"/>
  <c r="M19" i="6"/>
  <c r="M18" i="6"/>
  <c r="K19" i="6"/>
  <c r="K18" i="6"/>
  <c r="I19" i="6"/>
  <c r="I18" i="6"/>
  <c r="G19" i="6"/>
  <c r="G18" i="6"/>
  <c r="O16" i="4"/>
  <c r="O15" i="4"/>
  <c r="M16" i="4"/>
  <c r="M15" i="4"/>
  <c r="K16" i="4"/>
  <c r="K15" i="4"/>
  <c r="I16" i="4"/>
  <c r="I15" i="4"/>
  <c r="G16" i="4"/>
  <c r="G15" i="4"/>
  <c r="K16" i="7"/>
  <c r="K17" i="7" s="1"/>
  <c r="I16" i="7"/>
  <c r="I17" i="7" s="1"/>
  <c r="G16" i="7"/>
  <c r="G17" i="7" s="1"/>
</calcChain>
</file>

<file path=xl/sharedStrings.xml><?xml version="1.0" encoding="utf-8"?>
<sst xmlns="http://schemas.openxmlformats.org/spreadsheetml/2006/main" count="434" uniqueCount="141">
  <si>
    <t>Ranger Kids</t>
  </si>
  <si>
    <t>Round 1</t>
  </si>
  <si>
    <t>Round 2</t>
  </si>
  <si>
    <t>Round 3</t>
  </si>
  <si>
    <t>Round 4</t>
  </si>
  <si>
    <t>Round 5</t>
  </si>
  <si>
    <t>Round 6</t>
  </si>
  <si>
    <t>Discovery</t>
  </si>
  <si>
    <t>Adv/Exp</t>
  </si>
  <si>
    <t>Car #</t>
  </si>
  <si>
    <t>Name</t>
  </si>
  <si>
    <t>Division</t>
  </si>
  <si>
    <t>OP</t>
  </si>
  <si>
    <t>1st Race Place</t>
  </si>
  <si>
    <t>1st Race Time</t>
  </si>
  <si>
    <t>2nd Race Place</t>
  </si>
  <si>
    <t>2nd Race Time</t>
  </si>
  <si>
    <t>3rd Race Place</t>
  </si>
  <si>
    <t>3rd Race Time</t>
  </si>
  <si>
    <t>4th Race Place</t>
  </si>
  <si>
    <t>4th Race Time</t>
  </si>
  <si>
    <t>5th Race Place</t>
  </si>
  <si>
    <t>5th Race Time</t>
  </si>
  <si>
    <t>6th Race Place</t>
  </si>
  <si>
    <t>6th Race Time</t>
  </si>
  <si>
    <t>1st Place</t>
  </si>
  <si>
    <t>2nd Place</t>
  </si>
  <si>
    <t>Best of Workmanship</t>
  </si>
  <si>
    <t>Aiden Malion</t>
  </si>
  <si>
    <t>min</t>
  </si>
  <si>
    <t>max</t>
  </si>
  <si>
    <t>Scott Cofer</t>
  </si>
  <si>
    <t>Jace Allen</t>
  </si>
  <si>
    <t>Dallas Grant</t>
  </si>
  <si>
    <t>Joseph Flores</t>
  </si>
  <si>
    <t>Sarah Milford</t>
  </si>
  <si>
    <t>Solomon Mims</t>
  </si>
  <si>
    <t>Julian Espinosa</t>
  </si>
  <si>
    <t>Kingston Banach</t>
  </si>
  <si>
    <t>Emerson Guyette</t>
  </si>
  <si>
    <t>Nathan Register</t>
  </si>
  <si>
    <t>Jeremy Register</t>
  </si>
  <si>
    <t>Male Leaders</t>
  </si>
  <si>
    <t>Powder Puff</t>
  </si>
  <si>
    <t>Grayson Tripi</t>
  </si>
  <si>
    <t>Cade Walker</t>
  </si>
  <si>
    <t>Daniel Leach</t>
  </si>
  <si>
    <t>Female Leaders</t>
  </si>
  <si>
    <t>Emerson Josey</t>
  </si>
  <si>
    <t>Drew Inman</t>
  </si>
  <si>
    <t>Cooper Walton</t>
  </si>
  <si>
    <t>Jaxson Boartfield</t>
  </si>
  <si>
    <t>Wesson Mims</t>
  </si>
  <si>
    <t>Timothy Milford</t>
  </si>
  <si>
    <t>Harper Tripi</t>
  </si>
  <si>
    <t>Owyn Knox</t>
  </si>
  <si>
    <t>Ever Martinez</t>
  </si>
  <si>
    <t>Candice Register</t>
  </si>
  <si>
    <t>Aaron Killcreas</t>
  </si>
  <si>
    <t>Asa Killcreas</t>
  </si>
  <si>
    <t>Caius Gilmore</t>
  </si>
  <si>
    <t>Orion Knox</t>
  </si>
  <si>
    <t>Greyson Josey</t>
  </si>
  <si>
    <t>Jesse Griffin</t>
  </si>
  <si>
    <t>Denver Harris</t>
  </si>
  <si>
    <t>David Hester</t>
  </si>
  <si>
    <t>Round 7</t>
  </si>
  <si>
    <t>7th Race Place</t>
  </si>
  <si>
    <t>7th Race Time</t>
  </si>
  <si>
    <t>Millie Ann Inman</t>
  </si>
  <si>
    <t>Riley Tripi</t>
  </si>
  <si>
    <t>Ethan Oswald</t>
  </si>
  <si>
    <t>Maison Osborne</t>
  </si>
  <si>
    <t>Caleb Cheatham</t>
  </si>
  <si>
    <t>Coltan Pittman</t>
  </si>
  <si>
    <t>Jeffery Barber</t>
  </si>
  <si>
    <t>Benny Cunningham</t>
  </si>
  <si>
    <t>Will Gilliland</t>
  </si>
  <si>
    <t>RK</t>
  </si>
  <si>
    <t>Speed Summary</t>
  </si>
  <si>
    <t>Races</t>
  </si>
  <si>
    <t>Min</t>
  </si>
  <si>
    <t>Max</t>
  </si>
  <si>
    <t>Avg</t>
  </si>
  <si>
    <t>Lane 1</t>
  </si>
  <si>
    <t>Lane 2</t>
  </si>
  <si>
    <t>Lane 3</t>
  </si>
  <si>
    <t>Lane 4</t>
  </si>
  <si>
    <t>PP</t>
  </si>
  <si>
    <t>DR</t>
  </si>
  <si>
    <t>ADV</t>
  </si>
  <si>
    <t>FL</t>
  </si>
  <si>
    <t>ML</t>
  </si>
  <si>
    <t>Josiah Espinosa</t>
  </si>
  <si>
    <t>Devante Grant</t>
  </si>
  <si>
    <t>Oliver Hellums</t>
  </si>
  <si>
    <t>Levi Spoon</t>
  </si>
  <si>
    <t>Kirkland Price</t>
  </si>
  <si>
    <t>Kenton Price</t>
  </si>
  <si>
    <t>Eli Chandler</t>
  </si>
  <si>
    <t>Tyler Bazzell</t>
  </si>
  <si>
    <t>John Wolfe</t>
  </si>
  <si>
    <t>Levi Moates</t>
  </si>
  <si>
    <t>Logan Moates</t>
  </si>
  <si>
    <t>Maverick Mims</t>
  </si>
  <si>
    <t>Dax Cordell</t>
  </si>
  <si>
    <t>Tamarius Stinson</t>
  </si>
  <si>
    <t>Elijah DuPre</t>
  </si>
  <si>
    <t>Finn LeMaster</t>
  </si>
  <si>
    <t>Emma Killcreas</t>
  </si>
  <si>
    <t>Isabella Espinosa</t>
  </si>
  <si>
    <t>Carson Gilmore</t>
  </si>
  <si>
    <t>Ella Register</t>
  </si>
  <si>
    <t>Lizzy Elmore</t>
  </si>
  <si>
    <t>Ellie Kate Harper</t>
  </si>
  <si>
    <t>Genesis Niel</t>
  </si>
  <si>
    <t>Adan Cardona</t>
  </si>
  <si>
    <t>Benjamin Gentry</t>
  </si>
  <si>
    <t>Tripp Scott</t>
  </si>
  <si>
    <t>Jacob Moates</t>
  </si>
  <si>
    <t>Ben Reynolds</t>
  </si>
  <si>
    <t>Malachi Mills</t>
  </si>
  <si>
    <t>Daniel DuPre</t>
  </si>
  <si>
    <t>John DuPre</t>
  </si>
  <si>
    <t>Akin Oluwatomisileke</t>
  </si>
  <si>
    <t>Bryce Mims</t>
  </si>
  <si>
    <t>Brody Harris</t>
  </si>
  <si>
    <t>Jaiden DeRamus</t>
  </si>
  <si>
    <t>Josh Cook</t>
  </si>
  <si>
    <t>Diane Cunningham</t>
  </si>
  <si>
    <t>Megan Dambach</t>
  </si>
  <si>
    <t>Telissa Harper</t>
  </si>
  <si>
    <t>Jo Ann Register</t>
  </si>
  <si>
    <t>Josh Hellums</t>
  </si>
  <si>
    <t>Josh Phillips</t>
  </si>
  <si>
    <t>Stephen Lane</t>
  </si>
  <si>
    <t>Kevin Frye</t>
  </si>
  <si>
    <t>Josh Register</t>
  </si>
  <si>
    <t>Johnny Johnson</t>
  </si>
  <si>
    <t>Joel Register</t>
  </si>
  <si>
    <t>Bobby Clark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</si>
</sst>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164" fontId="0" fillId="0" borderId="0" xfId="0" applyNumberFormat="1" applyAlignment="1">
      <alignment horizontal="center"/>
    </xf>
    <xf numFmtId="0" fontId="1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0" fillId="0" borderId="1" xfId="0" applyBorder="1"/>
    <xf numFmtId="164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71"/>
  <sheetViews>
    <sheetView showZeros="0" tabSelected="1" workbookViewId="0">
      <pane ySplit="5" topLeftCell="A6" activePane="bottomLeft" state="frozen"/>
      <selection activeCell="F20" sqref="F20"/>
      <selection pane="bottomLeft"/>
    </sheetView>
  </sheetViews>
  <sheetFormatPr defaultColWidth="8.90625" defaultRowHeight="14.5" x14ac:dyDescent="0.35"/>
  <cols>
    <col min="1" max="1" width="5.1796875" style="1" bestFit="1" customWidth="1"/>
    <col min="2" max="2" width="18.36328125" bestFit="1" customWidth="1"/>
    <col min="3" max="3" width="13.08984375" bestFit="1" customWidth="1"/>
    <col min="4" max="4" width="3.453125" style="1" bestFit="1" customWidth="1"/>
    <col min="5" max="5" width="5.36328125" style="1" bestFit="1" customWidth="1"/>
    <col min="6" max="6" width="8.90625" style="1"/>
  </cols>
  <sheetData>
    <row r="1" spans="1:32" ht="30" customHeight="1" x14ac:dyDescent="0.35">
      <c r="A1" s="2" t="s">
        <v>9</v>
      </c>
      <c r="B1" s="3" t="s">
        <v>10</v>
      </c>
      <c r="C1" s="3" t="s">
        <v>11</v>
      </c>
      <c r="D1" s="2" t="s">
        <v>12</v>
      </c>
      <c r="E1" s="2"/>
      <c r="F1" s="4" t="s">
        <v>13</v>
      </c>
      <c r="G1" s="4" t="s">
        <v>14</v>
      </c>
      <c r="H1" s="4" t="s">
        <v>15</v>
      </c>
      <c r="I1" s="4" t="s">
        <v>16</v>
      </c>
      <c r="J1" s="4" t="s">
        <v>17</v>
      </c>
      <c r="K1" s="4" t="s">
        <v>18</v>
      </c>
      <c r="L1" s="4" t="s">
        <v>19</v>
      </c>
      <c r="M1" s="4" t="s">
        <v>20</v>
      </c>
      <c r="N1" s="4" t="s">
        <v>21</v>
      </c>
      <c r="O1" s="4" t="s">
        <v>22</v>
      </c>
      <c r="P1" s="4" t="s">
        <v>23</v>
      </c>
      <c r="Q1" s="4" t="s">
        <v>24</v>
      </c>
      <c r="R1" s="4" t="s">
        <v>67</v>
      </c>
      <c r="S1" s="4" t="s">
        <v>68</v>
      </c>
    </row>
    <row r="2" spans="1:32" x14ac:dyDescent="0.35">
      <c r="A2" s="6">
        <v>26</v>
      </c>
      <c r="B2" s="6" t="s">
        <v>108</v>
      </c>
      <c r="C2" s="6" t="s">
        <v>0</v>
      </c>
      <c r="D2" s="6">
        <v>12</v>
      </c>
      <c r="E2" s="6"/>
      <c r="F2" s="7" t="s">
        <v>25</v>
      </c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32" x14ac:dyDescent="0.35">
      <c r="A3" s="6">
        <v>23</v>
      </c>
      <c r="B3" s="6" t="s">
        <v>62</v>
      </c>
      <c r="C3" s="6" t="s">
        <v>0</v>
      </c>
      <c r="D3" s="6">
        <v>12</v>
      </c>
      <c r="E3" s="6"/>
      <c r="F3" s="7" t="s">
        <v>26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pans="1:32" x14ac:dyDescent="0.35">
      <c r="A4" s="6">
        <v>1</v>
      </c>
      <c r="B4" s="6" t="s">
        <v>93</v>
      </c>
      <c r="C4" s="6" t="s">
        <v>0</v>
      </c>
      <c r="D4" s="6">
        <v>7</v>
      </c>
      <c r="E4" s="6"/>
      <c r="F4" s="7" t="s">
        <v>27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spans="1:32" x14ac:dyDescent="0.3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1:32" x14ac:dyDescent="0.35">
      <c r="A6" s="6">
        <v>1</v>
      </c>
      <c r="B6" s="6" t="s">
        <v>93</v>
      </c>
      <c r="C6" s="6" t="s">
        <v>0</v>
      </c>
      <c r="D6" s="6">
        <v>7</v>
      </c>
      <c r="E6" s="6"/>
      <c r="F6" s="6">
        <v>3</v>
      </c>
      <c r="G6" s="6">
        <v>3.2149999999999999</v>
      </c>
      <c r="H6" s="6">
        <v>1</v>
      </c>
      <c r="I6" s="6">
        <v>3.2189999999999999</v>
      </c>
      <c r="J6" s="6"/>
      <c r="K6" s="6"/>
      <c r="L6" s="6">
        <v>2</v>
      </c>
      <c r="M6">
        <v>3.2240000000000002</v>
      </c>
      <c r="N6" s="6"/>
      <c r="O6" s="6"/>
      <c r="P6" s="6"/>
      <c r="Q6" s="6"/>
      <c r="R6" s="6"/>
      <c r="S6" s="6"/>
      <c r="AA6" s="6"/>
      <c r="AB6" s="6"/>
      <c r="AC6" s="6"/>
      <c r="AD6" s="6"/>
      <c r="AE6" s="6"/>
      <c r="AF6" s="6"/>
    </row>
    <row r="7" spans="1:32" x14ac:dyDescent="0.35">
      <c r="A7" s="6">
        <v>2</v>
      </c>
      <c r="B7" s="6" t="s">
        <v>94</v>
      </c>
      <c r="C7" s="6" t="s">
        <v>0</v>
      </c>
      <c r="D7" s="6">
        <v>7</v>
      </c>
      <c r="E7" s="6"/>
      <c r="F7" s="6">
        <v>1</v>
      </c>
      <c r="G7" s="6">
        <v>3.26</v>
      </c>
      <c r="H7" s="6"/>
      <c r="I7" s="6"/>
      <c r="J7" s="6">
        <v>3</v>
      </c>
      <c r="K7" s="6">
        <v>3.2429999999999999</v>
      </c>
      <c r="L7" s="6">
        <v>1</v>
      </c>
      <c r="M7">
        <v>3.2549999999999999</v>
      </c>
      <c r="N7" s="6"/>
      <c r="O7" s="6"/>
      <c r="P7" s="6">
        <v>4</v>
      </c>
      <c r="Q7" s="6">
        <v>3.2450000000000001</v>
      </c>
      <c r="R7" s="6"/>
      <c r="S7" s="6"/>
      <c r="AA7" s="6"/>
      <c r="AB7" s="6"/>
      <c r="AC7" s="6"/>
      <c r="AD7" s="6"/>
      <c r="AE7" s="6"/>
      <c r="AF7" s="6"/>
    </row>
    <row r="8" spans="1:32" x14ac:dyDescent="0.35">
      <c r="A8" s="6">
        <v>3</v>
      </c>
      <c r="B8" s="6" t="s">
        <v>60</v>
      </c>
      <c r="C8" s="6" t="s">
        <v>0</v>
      </c>
      <c r="D8" s="6">
        <v>7</v>
      </c>
      <c r="E8" s="6"/>
      <c r="F8" s="6">
        <v>4</v>
      </c>
      <c r="G8" s="6">
        <v>3.6720000000000002</v>
      </c>
      <c r="H8" s="6">
        <v>3</v>
      </c>
      <c r="I8" s="6">
        <v>3.5880000000000001</v>
      </c>
      <c r="J8" s="6"/>
      <c r="K8" s="6"/>
      <c r="L8" s="6"/>
      <c r="N8" s="6"/>
      <c r="O8" s="6"/>
      <c r="P8" s="6"/>
      <c r="Q8" s="6"/>
      <c r="R8" s="6"/>
      <c r="S8" s="6"/>
      <c r="AA8" s="6"/>
      <c r="AB8" s="6"/>
      <c r="AC8" s="6"/>
      <c r="AD8" s="6"/>
      <c r="AE8" s="6"/>
      <c r="AF8" s="6"/>
    </row>
    <row r="9" spans="1:32" x14ac:dyDescent="0.35">
      <c r="A9" s="6">
        <v>4</v>
      </c>
      <c r="B9" s="6" t="s">
        <v>59</v>
      </c>
      <c r="C9" s="6" t="s">
        <v>0</v>
      </c>
      <c r="D9" s="6">
        <v>7</v>
      </c>
      <c r="E9" s="6"/>
      <c r="F9" s="6">
        <v>3</v>
      </c>
      <c r="G9" s="6">
        <v>3.355</v>
      </c>
      <c r="H9" s="6">
        <v>3</v>
      </c>
      <c r="I9" s="6">
        <v>3.3079999999999998</v>
      </c>
      <c r="J9" s="6"/>
      <c r="K9" s="6"/>
      <c r="L9" s="6"/>
      <c r="N9" s="6"/>
      <c r="O9" s="6"/>
      <c r="P9" s="6"/>
      <c r="Q9" s="6"/>
      <c r="R9" s="6"/>
      <c r="S9" s="6"/>
      <c r="AA9" s="6"/>
      <c r="AB9" s="6"/>
      <c r="AC9" s="6"/>
      <c r="AD9" s="6"/>
      <c r="AE9" s="6"/>
      <c r="AF9" s="6"/>
    </row>
    <row r="10" spans="1:32" x14ac:dyDescent="0.35">
      <c r="A10" s="6">
        <v>5</v>
      </c>
      <c r="B10" s="6" t="s">
        <v>95</v>
      </c>
      <c r="C10" s="6" t="s">
        <v>0</v>
      </c>
      <c r="D10" s="6">
        <v>7</v>
      </c>
      <c r="E10" s="6"/>
      <c r="F10" s="6">
        <v>3</v>
      </c>
      <c r="G10" s="6">
        <v>3.4569999999999999</v>
      </c>
      <c r="H10" s="6">
        <v>2</v>
      </c>
      <c r="I10" s="6">
        <v>3.395</v>
      </c>
      <c r="J10" s="6"/>
      <c r="K10" s="6"/>
      <c r="L10" s="6"/>
      <c r="N10" s="6"/>
      <c r="O10" s="6"/>
      <c r="P10" s="6"/>
      <c r="Q10" s="6"/>
      <c r="R10" s="6"/>
      <c r="S10" s="6"/>
      <c r="AA10" s="6"/>
      <c r="AB10" s="6"/>
      <c r="AC10" s="6"/>
      <c r="AD10" s="6"/>
      <c r="AE10" s="6"/>
      <c r="AF10" s="6"/>
    </row>
    <row r="11" spans="1:32" x14ac:dyDescent="0.35">
      <c r="A11" s="6">
        <v>6</v>
      </c>
      <c r="B11" s="6" t="s">
        <v>49</v>
      </c>
      <c r="C11" s="6" t="s">
        <v>0</v>
      </c>
      <c r="D11" s="6">
        <v>7</v>
      </c>
      <c r="E11" s="6"/>
      <c r="F11" s="6">
        <v>2</v>
      </c>
      <c r="G11" s="6">
        <v>3.234</v>
      </c>
      <c r="H11" s="6">
        <v>2</v>
      </c>
      <c r="I11" s="6">
        <v>3.2189999999999999</v>
      </c>
      <c r="J11" s="6"/>
      <c r="K11" s="6"/>
      <c r="L11" s="6"/>
      <c r="N11" s="6"/>
      <c r="O11" s="6"/>
      <c r="P11" s="6"/>
      <c r="Q11" s="6"/>
      <c r="R11" s="6"/>
      <c r="S11" s="6"/>
      <c r="AA11" s="6"/>
      <c r="AB11" s="6"/>
      <c r="AC11" s="6"/>
      <c r="AD11" s="6"/>
      <c r="AE11" s="6"/>
      <c r="AF11" s="6"/>
    </row>
    <row r="12" spans="1:32" x14ac:dyDescent="0.35">
      <c r="A12" s="6">
        <v>7</v>
      </c>
      <c r="B12" s="6" t="s">
        <v>58</v>
      </c>
      <c r="C12" s="6" t="s">
        <v>0</v>
      </c>
      <c r="D12" s="6">
        <v>7</v>
      </c>
      <c r="E12" s="6"/>
      <c r="F12" s="6">
        <v>2</v>
      </c>
      <c r="G12" s="6">
        <v>3.4060000000000001</v>
      </c>
      <c r="H12" s="6">
        <v>3</v>
      </c>
      <c r="I12" s="6">
        <v>3.278</v>
      </c>
      <c r="J12" s="6"/>
      <c r="K12" s="6"/>
      <c r="L12" s="6"/>
      <c r="N12" s="6"/>
      <c r="O12" s="6"/>
      <c r="P12" s="6"/>
      <c r="Q12" s="6"/>
      <c r="R12" s="6"/>
      <c r="S12" s="6"/>
      <c r="AA12" s="6"/>
      <c r="AB12" s="6"/>
      <c r="AC12" s="6"/>
      <c r="AD12" s="6"/>
      <c r="AE12" s="6"/>
      <c r="AF12" s="6"/>
    </row>
    <row r="13" spans="1:32" x14ac:dyDescent="0.35">
      <c r="A13" s="6">
        <v>8</v>
      </c>
      <c r="B13" s="6" t="s">
        <v>46</v>
      </c>
      <c r="C13" s="6" t="s">
        <v>0</v>
      </c>
      <c r="D13" s="6">
        <v>7</v>
      </c>
      <c r="E13" s="6"/>
      <c r="F13" s="6">
        <v>4</v>
      </c>
      <c r="G13" s="6">
        <v>5.7229999999999999</v>
      </c>
      <c r="H13" s="6">
        <v>3</v>
      </c>
      <c r="I13" s="6">
        <v>4.9130000000000003</v>
      </c>
      <c r="J13" s="6"/>
      <c r="K13" s="6"/>
      <c r="L13" s="6"/>
      <c r="N13" s="6"/>
      <c r="O13" s="6"/>
      <c r="P13" s="6"/>
      <c r="Q13" s="6"/>
      <c r="R13" s="6"/>
      <c r="S13" s="6"/>
      <c r="AA13" s="6"/>
      <c r="AB13" s="6"/>
      <c r="AC13" s="6"/>
      <c r="AD13" s="6"/>
      <c r="AE13" s="6"/>
      <c r="AF13" s="6"/>
    </row>
    <row r="14" spans="1:32" x14ac:dyDescent="0.35">
      <c r="A14" s="6">
        <v>9</v>
      </c>
      <c r="B14" s="6" t="s">
        <v>96</v>
      </c>
      <c r="C14" s="6" t="s">
        <v>0</v>
      </c>
      <c r="D14" s="6">
        <v>7</v>
      </c>
      <c r="E14" s="6"/>
      <c r="F14" s="6">
        <v>3</v>
      </c>
      <c r="G14" s="6">
        <v>3.25</v>
      </c>
      <c r="H14" s="6">
        <v>1</v>
      </c>
      <c r="I14" s="6">
        <v>3.3090000000000002</v>
      </c>
      <c r="J14" s="6"/>
      <c r="K14" s="6"/>
      <c r="L14" s="6">
        <v>2</v>
      </c>
      <c r="M14">
        <v>3.2949999999999999</v>
      </c>
      <c r="N14" s="6"/>
      <c r="O14" s="6"/>
      <c r="P14" s="6"/>
      <c r="Q14" s="6"/>
      <c r="R14" s="6"/>
      <c r="S14" s="6"/>
      <c r="AA14" s="6"/>
      <c r="AB14" s="6"/>
      <c r="AC14" s="6"/>
      <c r="AD14" s="6"/>
      <c r="AE14" s="6"/>
      <c r="AF14" s="6"/>
    </row>
    <row r="15" spans="1:32" x14ac:dyDescent="0.35">
      <c r="A15" s="6">
        <v>10</v>
      </c>
      <c r="B15" s="6" t="s">
        <v>97</v>
      </c>
      <c r="C15" s="6" t="s">
        <v>0</v>
      </c>
      <c r="D15" s="6">
        <v>71</v>
      </c>
      <c r="E15" s="6"/>
      <c r="F15" s="6">
        <v>2</v>
      </c>
      <c r="G15" s="6">
        <v>3.2</v>
      </c>
      <c r="H15" s="6">
        <v>1</v>
      </c>
      <c r="I15" s="6">
        <v>3.2490000000000001</v>
      </c>
      <c r="J15" s="6"/>
      <c r="K15" s="6"/>
      <c r="L15" s="6">
        <v>1</v>
      </c>
      <c r="M15">
        <v>3.1869999999999998</v>
      </c>
      <c r="N15" s="6"/>
      <c r="O15" s="6"/>
      <c r="P15" s="6">
        <v>3</v>
      </c>
      <c r="Q15" s="6">
        <v>3.2320000000000002</v>
      </c>
      <c r="R15" s="6"/>
      <c r="S15" s="6"/>
      <c r="AA15" s="6"/>
      <c r="AB15" s="6"/>
      <c r="AC15" s="6"/>
      <c r="AD15" s="6"/>
      <c r="AE15" s="6"/>
      <c r="AF15" s="6"/>
    </row>
    <row r="16" spans="1:32" x14ac:dyDescent="0.35">
      <c r="A16" s="6">
        <v>11</v>
      </c>
      <c r="B16" s="6" t="s">
        <v>98</v>
      </c>
      <c r="C16" s="6" t="s">
        <v>0</v>
      </c>
      <c r="D16" s="6">
        <v>71</v>
      </c>
      <c r="E16" s="6"/>
      <c r="F16" s="6">
        <v>4</v>
      </c>
      <c r="G16" s="6">
        <v>4.992</v>
      </c>
      <c r="H16" s="6">
        <v>4</v>
      </c>
      <c r="I16" s="6">
        <v>4.2880000000000003</v>
      </c>
      <c r="J16" s="6"/>
      <c r="K16" s="6"/>
      <c r="L16" s="6"/>
      <c r="N16" s="6"/>
      <c r="O16" s="6"/>
      <c r="P16" s="6"/>
      <c r="Q16" s="6"/>
      <c r="R16" s="6"/>
      <c r="S16" s="6"/>
      <c r="AA16" s="6"/>
      <c r="AB16" s="6"/>
      <c r="AC16" s="6"/>
      <c r="AD16" s="6"/>
      <c r="AE16" s="6"/>
      <c r="AF16" s="6"/>
    </row>
    <row r="17" spans="1:32" x14ac:dyDescent="0.35">
      <c r="A17" s="6">
        <v>12</v>
      </c>
      <c r="B17" s="6" t="s">
        <v>99</v>
      </c>
      <c r="C17" s="6" t="s">
        <v>0</v>
      </c>
      <c r="D17" s="6">
        <v>71</v>
      </c>
      <c r="E17" s="6"/>
      <c r="F17" s="6">
        <v>1</v>
      </c>
      <c r="G17" s="6">
        <v>3.222</v>
      </c>
      <c r="H17" s="6"/>
      <c r="I17" s="6"/>
      <c r="J17" s="6">
        <v>2</v>
      </c>
      <c r="K17" s="6">
        <v>3.1880000000000002</v>
      </c>
      <c r="L17" s="6">
        <v>3</v>
      </c>
      <c r="M17">
        <v>3.2029999999999998</v>
      </c>
      <c r="N17" s="6"/>
      <c r="O17" s="6"/>
      <c r="P17" s="6"/>
      <c r="Q17" s="6"/>
      <c r="R17" s="6"/>
      <c r="S17" s="6"/>
      <c r="AA17" s="6"/>
      <c r="AB17" s="6"/>
      <c r="AC17" s="6"/>
      <c r="AD17" s="6"/>
      <c r="AE17" s="6"/>
      <c r="AF17" s="6"/>
    </row>
    <row r="18" spans="1:32" x14ac:dyDescent="0.35">
      <c r="A18" s="6">
        <v>13</v>
      </c>
      <c r="B18" s="6" t="s">
        <v>100</v>
      </c>
      <c r="C18" s="6" t="s">
        <v>0</v>
      </c>
      <c r="D18" s="6">
        <v>71</v>
      </c>
      <c r="E18" s="6"/>
      <c r="F18" s="6">
        <v>1</v>
      </c>
      <c r="G18" s="6">
        <v>3.149</v>
      </c>
      <c r="H18" s="6"/>
      <c r="I18" s="6"/>
      <c r="J18" s="6">
        <v>4</v>
      </c>
      <c r="K18" s="6">
        <v>3.5329999999999999</v>
      </c>
      <c r="L18" s="6">
        <v>3</v>
      </c>
      <c r="M18">
        <v>3.5350000000000001</v>
      </c>
      <c r="N18" s="6"/>
      <c r="O18" s="6"/>
      <c r="P18" s="6"/>
      <c r="Q18" s="6"/>
      <c r="R18" s="6"/>
      <c r="S18" s="6"/>
      <c r="AA18" s="6"/>
      <c r="AB18" s="6"/>
      <c r="AC18" s="6"/>
      <c r="AD18" s="6"/>
      <c r="AE18" s="6"/>
      <c r="AF18" s="6"/>
    </row>
    <row r="19" spans="1:32" x14ac:dyDescent="0.35">
      <c r="A19" s="6">
        <v>14</v>
      </c>
      <c r="B19" s="6" t="s">
        <v>101</v>
      </c>
      <c r="C19" s="6" t="s">
        <v>0</v>
      </c>
      <c r="D19" s="6">
        <v>71</v>
      </c>
      <c r="E19" s="6"/>
      <c r="F19" s="6">
        <v>2</v>
      </c>
      <c r="G19" s="6">
        <v>3.1989999999999998</v>
      </c>
      <c r="H19" s="6">
        <v>3</v>
      </c>
      <c r="I19" s="6">
        <v>3.2280000000000002</v>
      </c>
      <c r="J19" s="6"/>
      <c r="K19" s="6"/>
      <c r="L19" s="6"/>
      <c r="N19" s="6"/>
      <c r="O19" s="6"/>
      <c r="P19" s="6"/>
      <c r="Q19" s="6"/>
      <c r="R19" s="6"/>
      <c r="S19" s="6"/>
      <c r="AA19" s="6"/>
      <c r="AB19" s="6"/>
      <c r="AC19" s="6"/>
      <c r="AD19" s="6"/>
      <c r="AE19" s="6"/>
      <c r="AF19" s="6"/>
    </row>
    <row r="20" spans="1:32" x14ac:dyDescent="0.35">
      <c r="A20" s="6">
        <v>15</v>
      </c>
      <c r="B20" s="6" t="s">
        <v>65</v>
      </c>
      <c r="C20" s="6" t="s">
        <v>0</v>
      </c>
      <c r="D20" s="6">
        <v>71</v>
      </c>
      <c r="E20" s="6"/>
      <c r="F20" s="6">
        <v>3</v>
      </c>
      <c r="G20" s="6">
        <v>3.411</v>
      </c>
      <c r="H20" s="6">
        <v>2</v>
      </c>
      <c r="I20" s="6">
        <v>3.5390000000000001</v>
      </c>
      <c r="J20" s="6"/>
      <c r="K20" s="6"/>
      <c r="L20" s="6"/>
      <c r="N20" s="6"/>
      <c r="O20" s="6"/>
      <c r="P20" s="6"/>
      <c r="Q20" s="6"/>
      <c r="R20" s="6"/>
      <c r="S20" s="6"/>
      <c r="AA20" s="6"/>
      <c r="AB20" s="6"/>
      <c r="AC20" s="6"/>
      <c r="AD20" s="6"/>
      <c r="AE20" s="6"/>
      <c r="AF20" s="6"/>
    </row>
    <row r="21" spans="1:32" x14ac:dyDescent="0.35">
      <c r="A21" s="6">
        <v>16</v>
      </c>
      <c r="B21" s="6" t="s">
        <v>50</v>
      </c>
      <c r="C21" s="6" t="s">
        <v>0</v>
      </c>
      <c r="D21" s="6">
        <v>71</v>
      </c>
      <c r="E21" s="6"/>
      <c r="F21" s="6">
        <v>4</v>
      </c>
      <c r="G21" s="6">
        <v>3.7290000000000001</v>
      </c>
      <c r="H21" s="6">
        <v>4</v>
      </c>
      <c r="I21" s="6">
        <v>3.6659999999999999</v>
      </c>
      <c r="J21" s="6"/>
      <c r="K21" s="6"/>
      <c r="L21" s="6"/>
      <c r="N21" s="6"/>
      <c r="O21" s="6"/>
      <c r="P21" s="6"/>
      <c r="Q21" s="6"/>
      <c r="R21" s="6"/>
      <c r="S21" s="6"/>
      <c r="AA21" s="6"/>
      <c r="AB21" s="6"/>
      <c r="AC21" s="6"/>
      <c r="AD21" s="6"/>
      <c r="AE21" s="6"/>
      <c r="AF21" s="6"/>
    </row>
    <row r="22" spans="1:32" x14ac:dyDescent="0.35">
      <c r="A22" s="6">
        <v>17</v>
      </c>
      <c r="B22" s="6" t="s">
        <v>102</v>
      </c>
      <c r="C22" s="6" t="s">
        <v>0</v>
      </c>
      <c r="D22" s="6">
        <v>71</v>
      </c>
      <c r="E22" s="6"/>
      <c r="F22" s="6">
        <v>4</v>
      </c>
      <c r="G22" s="6">
        <v>3.2450000000000001</v>
      </c>
      <c r="H22" s="6">
        <v>2</v>
      </c>
      <c r="I22" s="6">
        <v>3.26</v>
      </c>
      <c r="J22" s="6"/>
      <c r="K22" s="6"/>
      <c r="L22" s="6"/>
      <c r="N22" s="6"/>
      <c r="O22" s="6"/>
      <c r="P22" s="6"/>
      <c r="Q22" s="6"/>
      <c r="R22" s="6"/>
      <c r="S22" s="6"/>
      <c r="AA22" s="6"/>
      <c r="AB22" s="6"/>
      <c r="AC22" s="6"/>
      <c r="AD22" s="6"/>
      <c r="AE22" s="6"/>
      <c r="AF22" s="6"/>
    </row>
    <row r="23" spans="1:32" x14ac:dyDescent="0.35">
      <c r="A23" s="6">
        <v>18</v>
      </c>
      <c r="B23" s="6" t="s">
        <v>64</v>
      </c>
      <c r="C23" s="6" t="s">
        <v>0</v>
      </c>
      <c r="D23" s="6">
        <v>71</v>
      </c>
      <c r="E23" s="6"/>
      <c r="F23" s="6">
        <v>1</v>
      </c>
      <c r="G23" s="6">
        <v>3.2709999999999999</v>
      </c>
      <c r="H23" s="6"/>
      <c r="I23" s="6"/>
      <c r="J23" s="6">
        <v>3</v>
      </c>
      <c r="K23" s="6">
        <v>3.2490000000000001</v>
      </c>
      <c r="L23" s="6">
        <v>3</v>
      </c>
      <c r="M23">
        <v>3.2360000000000002</v>
      </c>
      <c r="N23" s="6"/>
      <c r="O23" s="6"/>
      <c r="P23" s="6"/>
      <c r="Q23" s="6"/>
      <c r="R23" s="6"/>
      <c r="S23" s="6"/>
      <c r="AA23" s="6"/>
      <c r="AB23" s="6"/>
      <c r="AC23" s="6"/>
      <c r="AD23" s="6"/>
      <c r="AE23" s="6"/>
      <c r="AF23" s="6"/>
    </row>
    <row r="24" spans="1:32" x14ac:dyDescent="0.35">
      <c r="A24" s="6">
        <v>19</v>
      </c>
      <c r="B24" s="6" t="s">
        <v>103</v>
      </c>
      <c r="C24" s="6" t="s">
        <v>0</v>
      </c>
      <c r="D24" s="6">
        <v>71</v>
      </c>
      <c r="E24" s="6"/>
      <c r="F24" s="6">
        <v>2</v>
      </c>
      <c r="G24" s="6">
        <v>3.2890000000000001</v>
      </c>
      <c r="H24" s="6">
        <v>2</v>
      </c>
      <c r="I24" s="6">
        <v>3.22</v>
      </c>
      <c r="J24" s="6"/>
      <c r="K24" s="6"/>
      <c r="L24" s="6"/>
      <c r="N24" s="6"/>
      <c r="O24" s="6"/>
      <c r="P24" s="6"/>
      <c r="Q24" s="6"/>
      <c r="R24" s="6"/>
      <c r="S24" s="6"/>
      <c r="AA24" s="6"/>
      <c r="AB24" s="6"/>
      <c r="AC24" s="6"/>
      <c r="AD24" s="6"/>
      <c r="AE24" s="6"/>
      <c r="AF24" s="6"/>
    </row>
    <row r="25" spans="1:32" x14ac:dyDescent="0.35">
      <c r="A25" s="6">
        <v>20</v>
      </c>
      <c r="B25" s="6" t="s">
        <v>104</v>
      </c>
      <c r="C25" s="6" t="s">
        <v>0</v>
      </c>
      <c r="D25" s="6">
        <v>71</v>
      </c>
      <c r="E25" s="6"/>
      <c r="F25" s="6">
        <v>3</v>
      </c>
      <c r="G25" s="6">
        <v>3.5009999999999999</v>
      </c>
      <c r="H25" s="6">
        <v>4</v>
      </c>
      <c r="I25" s="6">
        <v>3.6890000000000001</v>
      </c>
      <c r="J25" s="6"/>
      <c r="K25" s="6"/>
      <c r="L25" s="6"/>
      <c r="N25" s="6"/>
      <c r="O25" s="6"/>
      <c r="P25" s="6"/>
      <c r="Q25" s="6"/>
      <c r="R25" s="6"/>
      <c r="S25" s="6"/>
      <c r="AA25" s="6"/>
      <c r="AB25" s="6"/>
      <c r="AC25" s="6"/>
      <c r="AD25" s="6"/>
      <c r="AE25" s="6"/>
      <c r="AF25" s="6"/>
    </row>
    <row r="26" spans="1:32" x14ac:dyDescent="0.35">
      <c r="A26" s="6">
        <v>21</v>
      </c>
      <c r="B26" s="6" t="s">
        <v>105</v>
      </c>
      <c r="C26" s="6" t="s">
        <v>0</v>
      </c>
      <c r="D26" s="6">
        <v>71</v>
      </c>
      <c r="E26" s="6"/>
      <c r="F26" s="6">
        <v>3</v>
      </c>
      <c r="G26" s="6">
        <v>3.54</v>
      </c>
      <c r="H26" s="6">
        <v>4</v>
      </c>
      <c r="I26" s="6">
        <v>3.7839999999999998</v>
      </c>
      <c r="J26" s="6"/>
      <c r="K26" s="6"/>
      <c r="L26" s="6"/>
      <c r="N26" s="6"/>
      <c r="O26" s="6"/>
      <c r="P26" s="6"/>
      <c r="Q26" s="6"/>
      <c r="R26" s="6"/>
      <c r="S26" s="6"/>
      <c r="AA26" s="6"/>
      <c r="AB26" s="6"/>
      <c r="AC26" s="6"/>
      <c r="AD26" s="6"/>
      <c r="AE26" s="6"/>
      <c r="AF26" s="6"/>
    </row>
    <row r="27" spans="1:32" x14ac:dyDescent="0.35">
      <c r="A27" s="6">
        <v>22</v>
      </c>
      <c r="B27" s="6" t="s">
        <v>61</v>
      </c>
      <c r="C27" s="6" t="s">
        <v>0</v>
      </c>
      <c r="D27" s="6">
        <v>12</v>
      </c>
      <c r="E27" s="6"/>
      <c r="F27" s="6">
        <v>1</v>
      </c>
      <c r="G27" s="6">
        <v>3.169</v>
      </c>
      <c r="H27" s="6"/>
      <c r="I27" s="6"/>
      <c r="J27" s="6">
        <v>1</v>
      </c>
      <c r="K27" s="6">
        <v>3.17</v>
      </c>
      <c r="L27" s="6"/>
      <c r="N27" s="6">
        <v>2</v>
      </c>
      <c r="O27" s="6">
        <v>3.2149999999999999</v>
      </c>
      <c r="P27" s="6">
        <v>2</v>
      </c>
      <c r="Q27" s="6">
        <v>3.1779999999999999</v>
      </c>
      <c r="R27" s="6"/>
      <c r="S27" s="6"/>
      <c r="AA27" s="6"/>
      <c r="AB27" s="6"/>
      <c r="AC27" s="6"/>
      <c r="AD27" s="6"/>
      <c r="AE27" s="6"/>
      <c r="AF27" s="6"/>
    </row>
    <row r="28" spans="1:32" x14ac:dyDescent="0.35">
      <c r="A28" s="6">
        <v>23</v>
      </c>
      <c r="B28" s="6" t="s">
        <v>62</v>
      </c>
      <c r="C28" s="6" t="s">
        <v>0</v>
      </c>
      <c r="D28" s="6">
        <v>12</v>
      </c>
      <c r="E28" s="6"/>
      <c r="F28" s="6">
        <v>1</v>
      </c>
      <c r="G28" s="6">
        <v>3.1190000000000002</v>
      </c>
      <c r="H28" s="6"/>
      <c r="I28" s="6"/>
      <c r="J28" s="6">
        <v>2</v>
      </c>
      <c r="K28" s="6">
        <v>3.13</v>
      </c>
      <c r="L28" s="6">
        <v>1</v>
      </c>
      <c r="M28">
        <v>3.1269999999999998</v>
      </c>
      <c r="N28" s="6"/>
      <c r="O28" s="6"/>
      <c r="P28" s="6">
        <v>1</v>
      </c>
      <c r="Q28" s="6">
        <v>3.121</v>
      </c>
      <c r="R28" s="6">
        <v>2</v>
      </c>
      <c r="S28" s="6">
        <v>3.1579999999999999</v>
      </c>
      <c r="AA28" s="6"/>
      <c r="AB28" s="6"/>
      <c r="AC28" s="6"/>
      <c r="AD28" s="6"/>
      <c r="AE28" s="6"/>
      <c r="AF28" s="6"/>
    </row>
    <row r="29" spans="1:32" x14ac:dyDescent="0.35">
      <c r="A29" s="6">
        <v>24</v>
      </c>
      <c r="B29" s="6" t="s">
        <v>106</v>
      </c>
      <c r="C29" s="6" t="s">
        <v>0</v>
      </c>
      <c r="D29" s="6">
        <v>12</v>
      </c>
      <c r="E29" s="6"/>
      <c r="F29" s="6">
        <v>2</v>
      </c>
      <c r="G29" s="6">
        <v>3.1970000000000001</v>
      </c>
      <c r="H29" s="6">
        <v>1</v>
      </c>
      <c r="I29" s="6">
        <v>3.214</v>
      </c>
      <c r="J29" s="6"/>
      <c r="K29" s="6"/>
      <c r="L29" s="6">
        <v>2</v>
      </c>
      <c r="M29">
        <v>3.1960000000000002</v>
      </c>
      <c r="N29" s="6"/>
      <c r="O29" s="6"/>
      <c r="P29" s="6"/>
      <c r="Q29" s="6"/>
      <c r="R29" s="6"/>
      <c r="S29" s="6"/>
      <c r="AA29" s="6"/>
      <c r="AB29" s="6"/>
      <c r="AC29" s="6"/>
      <c r="AD29" s="6"/>
      <c r="AE29" s="6"/>
      <c r="AF29" s="6"/>
    </row>
    <row r="30" spans="1:32" x14ac:dyDescent="0.35">
      <c r="A30" s="6">
        <v>25</v>
      </c>
      <c r="B30" s="6" t="s">
        <v>107</v>
      </c>
      <c r="C30" s="6" t="s">
        <v>0</v>
      </c>
      <c r="D30" s="6">
        <v>12</v>
      </c>
      <c r="E30" s="6"/>
      <c r="F30" s="6">
        <v>2</v>
      </c>
      <c r="G30" s="6">
        <v>3.286</v>
      </c>
      <c r="H30" s="6">
        <v>1</v>
      </c>
      <c r="I30" s="6">
        <v>3.2090000000000001</v>
      </c>
      <c r="J30" s="6"/>
      <c r="K30" s="6"/>
      <c r="L30" s="6">
        <v>4</v>
      </c>
      <c r="M30">
        <v>3.2930000000000001</v>
      </c>
      <c r="N30" s="6"/>
      <c r="O30" s="6"/>
      <c r="P30" s="6"/>
      <c r="Q30" s="6"/>
      <c r="R30" s="6"/>
      <c r="S30" s="6"/>
      <c r="AA30" s="6"/>
      <c r="AB30" s="6"/>
      <c r="AC30" s="6"/>
      <c r="AD30" s="6"/>
      <c r="AE30" s="6"/>
      <c r="AF30" s="6"/>
    </row>
    <row r="31" spans="1:32" x14ac:dyDescent="0.35">
      <c r="A31" s="6">
        <v>26</v>
      </c>
      <c r="B31" s="6" t="s">
        <v>108</v>
      </c>
      <c r="C31" s="6" t="s">
        <v>0</v>
      </c>
      <c r="D31" s="6">
        <v>12</v>
      </c>
      <c r="E31" s="6"/>
      <c r="F31" s="6">
        <v>1</v>
      </c>
      <c r="G31" s="6">
        <v>3.13</v>
      </c>
      <c r="H31" s="6"/>
      <c r="I31" s="6"/>
      <c r="J31" s="6">
        <v>1</v>
      </c>
      <c r="K31" s="6">
        <v>3.13</v>
      </c>
      <c r="L31" s="6"/>
      <c r="N31" s="6">
        <v>1</v>
      </c>
      <c r="O31" s="6">
        <v>3.1120000000000001</v>
      </c>
      <c r="P31" s="6"/>
      <c r="Q31" s="6"/>
      <c r="R31" s="6">
        <v>1</v>
      </c>
      <c r="S31" s="6">
        <v>3.1339999999999999</v>
      </c>
      <c r="AA31" s="6"/>
      <c r="AB31" s="6"/>
      <c r="AC31" s="6"/>
      <c r="AD31" s="6"/>
      <c r="AE31" s="6"/>
      <c r="AF31" s="6"/>
    </row>
    <row r="32" spans="1:32" s="8" customFormat="1" ht="15.5" x14ac:dyDescent="0.35">
      <c r="A32" s="6"/>
      <c r="B32" s="6" t="s">
        <v>29</v>
      </c>
      <c r="C32" s="6"/>
      <c r="D32" s="6"/>
      <c r="E32" s="6"/>
      <c r="F32" s="6"/>
      <c r="G32" s="6">
        <f>MIN(G6:G31)</f>
        <v>3.1190000000000002</v>
      </c>
      <c r="H32" s="6"/>
      <c r="I32" s="6">
        <f>MIN(I6:I31)</f>
        <v>3.2090000000000001</v>
      </c>
      <c r="J32" s="6"/>
      <c r="K32" s="6">
        <f>MIN(K6:K31)</f>
        <v>3.13</v>
      </c>
      <c r="L32" s="6"/>
      <c r="M32" s="6">
        <f>MIN(M6:M31)</f>
        <v>3.1269999999999998</v>
      </c>
      <c r="N32" s="6"/>
      <c r="O32" s="9">
        <f>MIN(O6:O31)</f>
        <v>3.1120000000000001</v>
      </c>
      <c r="P32" s="6"/>
      <c r="Q32" s="6">
        <f>MIN(Q6:Q31)</f>
        <v>3.121</v>
      </c>
      <c r="R32" s="6"/>
      <c r="S32" s="6">
        <f>MIN(S6:S31)</f>
        <v>3.1339999999999999</v>
      </c>
    </row>
    <row r="33" spans="1:19" s="8" customFormat="1" ht="15.5" x14ac:dyDescent="0.35">
      <c r="A33" s="6"/>
      <c r="B33" s="6" t="s">
        <v>30</v>
      </c>
      <c r="C33" s="6"/>
      <c r="D33" s="6"/>
      <c r="E33" s="6"/>
      <c r="F33" s="6"/>
      <c r="G33" s="6">
        <f>MAX(G6:G31)</f>
        <v>5.7229999999999999</v>
      </c>
      <c r="H33" s="6"/>
      <c r="I33" s="6">
        <f>MAX(I6:I31)</f>
        <v>4.9130000000000003</v>
      </c>
      <c r="J33" s="6"/>
      <c r="K33" s="6">
        <f>MAX(K6:K31)</f>
        <v>3.5329999999999999</v>
      </c>
      <c r="L33" s="6"/>
      <c r="M33" s="6">
        <f>MAX(M6:M31)</f>
        <v>3.5350000000000001</v>
      </c>
      <c r="N33" s="6"/>
      <c r="O33" s="6">
        <f>MAX(O6:O31)</f>
        <v>3.2149999999999999</v>
      </c>
      <c r="P33" s="6"/>
      <c r="Q33" s="6">
        <f>MAX(Q6:Q31)</f>
        <v>3.2450000000000001</v>
      </c>
      <c r="R33" s="6"/>
      <c r="S33" s="6">
        <f>MAX(S6:S31)</f>
        <v>3.1579999999999999</v>
      </c>
    </row>
    <row r="34" spans="1:19" x14ac:dyDescent="0.3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 x14ac:dyDescent="0.35">
      <c r="A35" s="6"/>
      <c r="B35" s="6"/>
      <c r="C35" s="6"/>
      <c r="D35" s="6"/>
      <c r="E35" s="6"/>
      <c r="F35" s="6" t="s">
        <v>1</v>
      </c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 x14ac:dyDescent="0.35">
      <c r="A36" s="6"/>
      <c r="B36" s="6"/>
      <c r="C36" s="6"/>
      <c r="D36" s="6"/>
      <c r="E36" s="6"/>
      <c r="F36" s="6">
        <v>9</v>
      </c>
      <c r="G36" s="6">
        <v>14</v>
      </c>
      <c r="H36" s="9">
        <v>26</v>
      </c>
      <c r="I36" s="6">
        <v>16</v>
      </c>
      <c r="J36" s="6"/>
      <c r="K36" s="6"/>
      <c r="L36" s="6"/>
      <c r="M36" s="6">
        <f>VLOOKUP(F36,$A$6:$S$31,7,FALSE)</f>
        <v>3.25</v>
      </c>
      <c r="N36" s="6">
        <f t="shared" ref="N36:P42" si="0">VLOOKUP(G36,$A$6:$S$31,7,FALSE)</f>
        <v>3.1989999999999998</v>
      </c>
      <c r="O36" s="6">
        <f t="shared" si="0"/>
        <v>3.13</v>
      </c>
      <c r="P36" s="6">
        <f t="shared" si="0"/>
        <v>3.7290000000000001</v>
      </c>
      <c r="Q36" s="6"/>
      <c r="R36" s="6"/>
      <c r="S36" s="6"/>
    </row>
    <row r="37" spans="1:19" x14ac:dyDescent="0.35">
      <c r="A37" s="6"/>
      <c r="B37" s="6"/>
      <c r="C37" s="6"/>
      <c r="D37" s="6"/>
      <c r="E37" s="6"/>
      <c r="F37" s="9">
        <v>13</v>
      </c>
      <c r="G37" s="6">
        <v>17</v>
      </c>
      <c r="H37" s="6">
        <v>1</v>
      </c>
      <c r="I37" s="6">
        <v>24</v>
      </c>
      <c r="J37" s="6"/>
      <c r="K37" s="6"/>
      <c r="L37" s="6"/>
      <c r="M37" s="6">
        <f t="shared" ref="M37:M41" si="1">VLOOKUP(F37,$A$6:$S$31,7,FALSE)</f>
        <v>3.149</v>
      </c>
      <c r="N37" s="6">
        <f t="shared" si="0"/>
        <v>3.2450000000000001</v>
      </c>
      <c r="O37" s="6">
        <f t="shared" si="0"/>
        <v>3.2149999999999999</v>
      </c>
      <c r="P37" s="6">
        <f t="shared" si="0"/>
        <v>3.1970000000000001</v>
      </c>
      <c r="Q37" s="6"/>
      <c r="R37" s="6"/>
      <c r="S37" s="6"/>
    </row>
    <row r="38" spans="1:19" x14ac:dyDescent="0.35">
      <c r="A38" s="6"/>
      <c r="B38" s="6"/>
      <c r="C38" s="6"/>
      <c r="D38" s="6"/>
      <c r="E38" s="6"/>
      <c r="F38" s="6">
        <v>3</v>
      </c>
      <c r="G38" s="6">
        <v>25</v>
      </c>
      <c r="H38" s="9">
        <v>18</v>
      </c>
      <c r="I38" s="6">
        <v>20</v>
      </c>
      <c r="J38" s="6"/>
      <c r="K38" s="6"/>
      <c r="L38" s="6"/>
      <c r="M38" s="6">
        <f t="shared" si="1"/>
        <v>3.6720000000000002</v>
      </c>
      <c r="N38" s="6">
        <f t="shared" si="0"/>
        <v>3.286</v>
      </c>
      <c r="O38" s="6">
        <f t="shared" si="0"/>
        <v>3.2709999999999999</v>
      </c>
      <c r="P38" s="6">
        <f t="shared" si="0"/>
        <v>3.5009999999999999</v>
      </c>
      <c r="Q38" s="6"/>
      <c r="R38" s="6"/>
      <c r="S38" s="6"/>
    </row>
    <row r="39" spans="1:19" x14ac:dyDescent="0.35">
      <c r="A39" s="6"/>
      <c r="B39" s="6"/>
      <c r="C39" s="6"/>
      <c r="D39" s="6"/>
      <c r="E39" s="6"/>
      <c r="F39" s="6">
        <v>11</v>
      </c>
      <c r="G39" s="6">
        <v>6</v>
      </c>
      <c r="H39" s="6">
        <v>4</v>
      </c>
      <c r="I39" s="9">
        <v>12</v>
      </c>
      <c r="J39" s="6"/>
      <c r="K39" s="6"/>
      <c r="L39" s="6"/>
      <c r="M39" s="6">
        <f t="shared" si="1"/>
        <v>4.992</v>
      </c>
      <c r="N39" s="6">
        <f t="shared" si="0"/>
        <v>3.234</v>
      </c>
      <c r="O39" s="6">
        <f t="shared" si="0"/>
        <v>3.355</v>
      </c>
      <c r="P39" s="6">
        <f t="shared" si="0"/>
        <v>3.222</v>
      </c>
      <c r="Q39" s="6"/>
      <c r="R39" s="6"/>
      <c r="S39" s="6"/>
    </row>
    <row r="40" spans="1:19" x14ac:dyDescent="0.35">
      <c r="A40" s="6"/>
      <c r="B40" s="6"/>
      <c r="C40" s="6"/>
      <c r="D40" s="6"/>
      <c r="E40" s="6"/>
      <c r="F40" s="6">
        <v>21</v>
      </c>
      <c r="G40" s="6">
        <v>10</v>
      </c>
      <c r="H40" s="9">
        <v>23</v>
      </c>
      <c r="I40" s="6">
        <v>8</v>
      </c>
      <c r="J40" s="6"/>
      <c r="K40" s="6"/>
      <c r="L40" s="6"/>
      <c r="M40" s="6">
        <f t="shared" si="1"/>
        <v>3.54</v>
      </c>
      <c r="N40" s="6">
        <f t="shared" si="0"/>
        <v>3.2</v>
      </c>
      <c r="O40" s="6">
        <f t="shared" si="0"/>
        <v>3.1190000000000002</v>
      </c>
      <c r="P40" s="6">
        <f t="shared" si="0"/>
        <v>5.7229999999999999</v>
      </c>
      <c r="Q40" s="6"/>
      <c r="R40" s="6"/>
      <c r="S40" s="6"/>
    </row>
    <row r="41" spans="1:19" x14ac:dyDescent="0.35">
      <c r="A41" s="6"/>
      <c r="B41" s="6"/>
      <c r="C41" s="6"/>
      <c r="D41" s="6"/>
      <c r="E41" s="6"/>
      <c r="F41" s="9">
        <v>2</v>
      </c>
      <c r="G41" s="6">
        <v>19</v>
      </c>
      <c r="H41" s="6">
        <v>15</v>
      </c>
      <c r="I41" s="6"/>
      <c r="J41" s="6"/>
      <c r="K41" s="6"/>
      <c r="L41" s="6"/>
      <c r="M41" s="6">
        <f t="shared" si="1"/>
        <v>3.26</v>
      </c>
      <c r="N41" s="6">
        <f t="shared" si="0"/>
        <v>3.2890000000000001</v>
      </c>
      <c r="O41" s="6">
        <f t="shared" si="0"/>
        <v>3.411</v>
      </c>
      <c r="P41" s="6"/>
      <c r="Q41" s="6"/>
      <c r="R41" s="6"/>
      <c r="S41" s="6"/>
    </row>
    <row r="42" spans="1:19" x14ac:dyDescent="0.35">
      <c r="A42" s="6"/>
      <c r="B42" s="6"/>
      <c r="C42" s="6"/>
      <c r="D42" s="6"/>
      <c r="E42" s="6"/>
      <c r="F42" s="9">
        <v>22</v>
      </c>
      <c r="G42" s="6">
        <v>5</v>
      </c>
      <c r="H42" s="6">
        <v>7</v>
      </c>
      <c r="I42" s="6"/>
      <c r="J42" s="6"/>
      <c r="K42" s="6"/>
      <c r="L42" s="6"/>
      <c r="M42" s="6">
        <f>VLOOKUP(F42,$A$6:$S$31,7,FALSE)</f>
        <v>3.169</v>
      </c>
      <c r="N42" s="6">
        <f t="shared" si="0"/>
        <v>3.4569999999999999</v>
      </c>
      <c r="O42" s="6">
        <f t="shared" si="0"/>
        <v>3.4060000000000001</v>
      </c>
      <c r="P42" s="6"/>
      <c r="Q42" s="6"/>
      <c r="R42" s="6"/>
      <c r="S42" s="6"/>
    </row>
    <row r="43" spans="1:19" x14ac:dyDescent="0.3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</row>
    <row r="44" spans="1:19" x14ac:dyDescent="0.35">
      <c r="A44" s="6"/>
      <c r="B44" s="6"/>
      <c r="C44" s="6"/>
      <c r="D44" s="6"/>
      <c r="E44" s="6"/>
      <c r="F44" s="6" t="s">
        <v>2</v>
      </c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</row>
    <row r="45" spans="1:19" x14ac:dyDescent="0.35">
      <c r="A45" s="6"/>
      <c r="B45" s="6"/>
      <c r="C45" s="6"/>
      <c r="D45" s="6"/>
      <c r="E45" s="6"/>
      <c r="F45" s="6">
        <v>20</v>
      </c>
      <c r="G45" s="6">
        <v>17</v>
      </c>
      <c r="H45" s="9">
        <v>10</v>
      </c>
      <c r="I45" s="6">
        <v>4</v>
      </c>
      <c r="J45" s="6"/>
      <c r="K45" s="6"/>
      <c r="L45" s="6"/>
      <c r="M45" s="6">
        <f>VLOOKUP(F45,$A$6:$S$31,7,FALSE)</f>
        <v>3.5009999999999999</v>
      </c>
      <c r="N45" s="6">
        <f t="shared" ref="N45:P45" si="2">VLOOKUP(G45,$A$6:$S$31,7,FALSE)</f>
        <v>3.2450000000000001</v>
      </c>
      <c r="O45" s="6">
        <f t="shared" si="2"/>
        <v>3.2</v>
      </c>
      <c r="P45" s="6">
        <f t="shared" si="2"/>
        <v>3.355</v>
      </c>
      <c r="Q45" s="6"/>
      <c r="R45" s="6"/>
      <c r="S45" s="6"/>
    </row>
    <row r="46" spans="1:19" x14ac:dyDescent="0.35">
      <c r="A46" s="6"/>
      <c r="B46" s="6"/>
      <c r="C46" s="6"/>
      <c r="D46" s="6"/>
      <c r="E46" s="6"/>
      <c r="F46" s="9">
        <v>25</v>
      </c>
      <c r="G46" s="6">
        <v>14</v>
      </c>
      <c r="H46" s="6">
        <v>6</v>
      </c>
      <c r="I46" s="6">
        <v>11</v>
      </c>
      <c r="J46" s="6"/>
      <c r="K46" s="6"/>
      <c r="L46" s="6"/>
      <c r="M46" s="6">
        <f t="shared" ref="M46:M49" si="3">VLOOKUP(F46,$A$6:$S$31,7,FALSE)</f>
        <v>3.286</v>
      </c>
      <c r="N46" s="6">
        <f t="shared" ref="N46:N49" si="4">VLOOKUP(G46,$A$6:$S$31,7,FALSE)</f>
        <v>3.1989999999999998</v>
      </c>
      <c r="O46" s="6">
        <f t="shared" ref="O46:O49" si="5">VLOOKUP(H46,$A$6:$S$31,7,FALSE)</f>
        <v>3.234</v>
      </c>
      <c r="P46" s="6">
        <f t="shared" ref="P46:P48" si="6">VLOOKUP(I46,$A$6:$S$31,7,FALSE)</f>
        <v>4.992</v>
      </c>
      <c r="Q46" s="6"/>
      <c r="R46" s="6"/>
      <c r="S46" s="6"/>
    </row>
    <row r="47" spans="1:19" x14ac:dyDescent="0.35">
      <c r="A47" s="6"/>
      <c r="B47" s="6"/>
      <c r="C47" s="6"/>
      <c r="D47" s="6"/>
      <c r="E47" s="6"/>
      <c r="F47" s="6">
        <v>19</v>
      </c>
      <c r="G47" s="9">
        <v>24</v>
      </c>
      <c r="H47" s="6">
        <v>7</v>
      </c>
      <c r="I47" s="6">
        <v>16</v>
      </c>
      <c r="J47" s="6"/>
      <c r="K47" s="6"/>
      <c r="L47" s="6"/>
      <c r="M47" s="6">
        <f t="shared" si="3"/>
        <v>3.2890000000000001</v>
      </c>
      <c r="N47" s="6">
        <f t="shared" si="4"/>
        <v>3.1970000000000001</v>
      </c>
      <c r="O47" s="6">
        <f t="shared" si="5"/>
        <v>3.4060000000000001</v>
      </c>
      <c r="P47" s="6">
        <f t="shared" si="6"/>
        <v>3.7290000000000001</v>
      </c>
      <c r="Q47" s="6"/>
      <c r="R47" s="6"/>
      <c r="S47" s="6"/>
    </row>
    <row r="48" spans="1:19" x14ac:dyDescent="0.35">
      <c r="A48" s="6"/>
      <c r="B48" s="6"/>
      <c r="C48" s="6"/>
      <c r="D48" s="6"/>
      <c r="E48" s="6"/>
      <c r="F48" s="9">
        <v>9</v>
      </c>
      <c r="G48" s="6">
        <v>15</v>
      </c>
      <c r="H48" s="6">
        <v>3</v>
      </c>
      <c r="I48" s="6">
        <v>21</v>
      </c>
      <c r="J48" s="6"/>
      <c r="K48" s="6"/>
      <c r="L48" s="6"/>
      <c r="M48" s="6">
        <f t="shared" si="3"/>
        <v>3.25</v>
      </c>
      <c r="N48" s="6">
        <f t="shared" si="4"/>
        <v>3.411</v>
      </c>
      <c r="O48" s="6">
        <f t="shared" si="5"/>
        <v>3.6720000000000002</v>
      </c>
      <c r="P48" s="6">
        <f t="shared" si="6"/>
        <v>3.54</v>
      </c>
      <c r="Q48" s="6"/>
      <c r="R48" s="6"/>
      <c r="S48" s="6"/>
    </row>
    <row r="49" spans="1:19" x14ac:dyDescent="0.35">
      <c r="A49" s="6"/>
      <c r="B49" s="6"/>
      <c r="C49" s="6"/>
      <c r="D49" s="6"/>
      <c r="E49" s="6"/>
      <c r="F49" s="6">
        <v>5</v>
      </c>
      <c r="G49" s="9">
        <v>1</v>
      </c>
      <c r="H49" s="6">
        <v>8</v>
      </c>
      <c r="I49" s="6"/>
      <c r="J49" s="6"/>
      <c r="K49" s="6"/>
      <c r="L49" s="6"/>
      <c r="M49" s="6">
        <f t="shared" si="3"/>
        <v>3.4569999999999999</v>
      </c>
      <c r="N49" s="6">
        <f t="shared" si="4"/>
        <v>3.2149999999999999</v>
      </c>
      <c r="O49" s="6">
        <f t="shared" si="5"/>
        <v>5.7229999999999999</v>
      </c>
      <c r="P49" s="6"/>
      <c r="Q49" s="6"/>
      <c r="R49" s="6"/>
      <c r="S49" s="6"/>
    </row>
    <row r="50" spans="1:19" x14ac:dyDescent="0.35">
      <c r="A50" s="6"/>
      <c r="B50" s="6"/>
      <c r="C50" s="6"/>
      <c r="D50" s="6"/>
      <c r="E50" s="6"/>
      <c r="F50" s="6">
        <v>0</v>
      </c>
      <c r="G50" s="6">
        <v>0</v>
      </c>
      <c r="H50" s="6">
        <v>0</v>
      </c>
      <c r="I50" s="6">
        <v>0</v>
      </c>
      <c r="J50" s="6"/>
      <c r="K50" s="6"/>
      <c r="L50" s="6"/>
      <c r="M50" s="6"/>
      <c r="N50" s="6"/>
      <c r="O50" s="6"/>
      <c r="P50" s="6"/>
      <c r="Q50" s="6"/>
      <c r="R50" s="6"/>
      <c r="S50" s="6"/>
    </row>
    <row r="51" spans="1:19" x14ac:dyDescent="0.35">
      <c r="A51" s="6"/>
      <c r="B51" s="6"/>
      <c r="C51" s="6"/>
      <c r="D51" s="6"/>
      <c r="E51" s="6"/>
      <c r="F51" s="6" t="s">
        <v>3</v>
      </c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</row>
    <row r="52" spans="1:19" x14ac:dyDescent="0.35">
      <c r="A52" s="6"/>
      <c r="B52" s="6"/>
      <c r="C52" s="6"/>
      <c r="D52" s="6"/>
      <c r="E52" s="6"/>
      <c r="F52" s="6">
        <v>23</v>
      </c>
      <c r="G52" s="6">
        <v>2</v>
      </c>
      <c r="H52" s="9">
        <v>26</v>
      </c>
      <c r="I52" s="6">
        <v>13</v>
      </c>
      <c r="J52" s="6"/>
      <c r="K52" s="6"/>
      <c r="L52" s="6"/>
      <c r="M52" s="6">
        <f>VLOOKUP(F52,$A$6:$S$31,7,FALSE)</f>
        <v>3.1190000000000002</v>
      </c>
      <c r="N52" s="6">
        <f t="shared" ref="N52:P52" si="7">VLOOKUP(G52,$A$6:$S$31,7,FALSE)</f>
        <v>3.26</v>
      </c>
      <c r="O52" s="6">
        <f t="shared" si="7"/>
        <v>3.13</v>
      </c>
      <c r="P52" s="6">
        <f t="shared" si="7"/>
        <v>3.149</v>
      </c>
      <c r="Q52" s="6"/>
      <c r="R52" s="6"/>
      <c r="S52" s="6"/>
    </row>
    <row r="53" spans="1:19" x14ac:dyDescent="0.35">
      <c r="A53" s="6"/>
      <c r="B53" s="6"/>
      <c r="C53" s="6"/>
      <c r="D53" s="6"/>
      <c r="E53" s="6"/>
      <c r="F53" s="9">
        <v>22</v>
      </c>
      <c r="G53" s="6">
        <v>12</v>
      </c>
      <c r="H53" s="6">
        <v>18</v>
      </c>
      <c r="I53" s="6"/>
      <c r="J53" s="6"/>
      <c r="K53" s="6"/>
      <c r="L53" s="6"/>
      <c r="M53" s="6">
        <f>VLOOKUP(F53,$A$6:$S$31,7,FALSE)</f>
        <v>3.169</v>
      </c>
      <c r="N53" s="6">
        <f t="shared" ref="N53" si="8">VLOOKUP(G53,$A$6:$S$31,7,FALSE)</f>
        <v>3.222</v>
      </c>
      <c r="O53" s="6">
        <f t="shared" ref="O53" si="9">VLOOKUP(H53,$A$6:$S$31,7,FALSE)</f>
        <v>3.2709999999999999</v>
      </c>
      <c r="P53" s="6"/>
      <c r="Q53" s="6"/>
      <c r="R53" s="6"/>
      <c r="S53" s="6"/>
    </row>
    <row r="54" spans="1:19" x14ac:dyDescent="0.35">
      <c r="A54" s="6"/>
      <c r="B54" s="6"/>
      <c r="C54" s="6"/>
      <c r="D54" s="6"/>
      <c r="E54" s="6"/>
      <c r="F54" s="6">
        <v>0</v>
      </c>
      <c r="G54" s="6">
        <v>0</v>
      </c>
      <c r="H54" s="6">
        <v>0</v>
      </c>
      <c r="I54" s="6">
        <v>0</v>
      </c>
      <c r="J54" s="6"/>
      <c r="K54" s="6"/>
      <c r="L54" s="6"/>
      <c r="M54" s="6"/>
      <c r="N54" s="6"/>
      <c r="O54" s="6"/>
      <c r="P54" s="6"/>
      <c r="Q54" s="6"/>
      <c r="R54" s="6"/>
      <c r="S54" s="6"/>
    </row>
    <row r="55" spans="1:19" x14ac:dyDescent="0.35">
      <c r="F55" s="6" t="s">
        <v>4</v>
      </c>
      <c r="G55" s="6"/>
      <c r="H55" s="6"/>
      <c r="I55" s="6"/>
      <c r="J55" s="6">
        <v>0</v>
      </c>
      <c r="K55" s="6">
        <v>0</v>
      </c>
      <c r="M55" s="1"/>
      <c r="N55" s="1"/>
      <c r="O55" s="1"/>
      <c r="P55" s="1"/>
      <c r="Q55" s="1">
        <f>MAX(Q36:Q54)</f>
        <v>0</v>
      </c>
      <c r="R55" s="1">
        <f>MAX(R36:R54)</f>
        <v>0</v>
      </c>
      <c r="S55" s="1"/>
    </row>
    <row r="56" spans="1:19" x14ac:dyDescent="0.35">
      <c r="F56" s="10">
        <v>10</v>
      </c>
      <c r="G56" s="1">
        <v>25</v>
      </c>
      <c r="H56" s="1">
        <v>24</v>
      </c>
      <c r="I56" s="1">
        <v>12</v>
      </c>
      <c r="M56" s="6">
        <f>VLOOKUP(F56,$A$6:$S$31,7,FALSE)</f>
        <v>3.2</v>
      </c>
      <c r="N56" s="6">
        <f t="shared" ref="N56:P56" si="10">VLOOKUP(G56,$A$6:$S$31,7,FALSE)</f>
        <v>3.286</v>
      </c>
      <c r="O56" s="6">
        <f t="shared" si="10"/>
        <v>3.1970000000000001</v>
      </c>
      <c r="P56" s="6">
        <f t="shared" si="10"/>
        <v>3.222</v>
      </c>
    </row>
    <row r="57" spans="1:19" x14ac:dyDescent="0.35">
      <c r="F57" s="10">
        <v>23</v>
      </c>
      <c r="G57" s="1">
        <v>18</v>
      </c>
      <c r="H57" s="1">
        <v>1</v>
      </c>
      <c r="I57" s="1"/>
      <c r="M57" s="6">
        <f t="shared" ref="M57:M58" si="11">VLOOKUP(F57,$A$6:$S$31,7,FALSE)</f>
        <v>3.1190000000000002</v>
      </c>
      <c r="N57" s="6">
        <f t="shared" ref="N57:N58" si="12">VLOOKUP(G57,$A$6:$S$31,7,FALSE)</f>
        <v>3.2709999999999999</v>
      </c>
      <c r="O57" s="6">
        <f t="shared" ref="O57:O58" si="13">VLOOKUP(H57,$A$6:$S$31,7,FALSE)</f>
        <v>3.2149999999999999</v>
      </c>
      <c r="P57" s="6"/>
    </row>
    <row r="58" spans="1:19" x14ac:dyDescent="0.35">
      <c r="F58" s="1">
        <v>13</v>
      </c>
      <c r="G58" s="1">
        <v>9</v>
      </c>
      <c r="H58" s="10">
        <v>2</v>
      </c>
      <c r="I58" s="1"/>
      <c r="M58" s="6">
        <f t="shared" si="11"/>
        <v>3.149</v>
      </c>
      <c r="N58" s="6">
        <f t="shared" si="12"/>
        <v>3.25</v>
      </c>
      <c r="O58" s="6">
        <f t="shared" si="13"/>
        <v>3.26</v>
      </c>
      <c r="P58" s="6"/>
    </row>
    <row r="59" spans="1:19" x14ac:dyDescent="0.35">
      <c r="F59" s="1">
        <v>0</v>
      </c>
      <c r="G59">
        <v>0</v>
      </c>
      <c r="H59">
        <v>0</v>
      </c>
      <c r="I59">
        <v>0</v>
      </c>
    </row>
    <row r="60" spans="1:19" x14ac:dyDescent="0.35">
      <c r="F60" s="1" t="s">
        <v>5</v>
      </c>
    </row>
    <row r="61" spans="1:19" x14ac:dyDescent="0.35">
      <c r="F61" s="10">
        <v>26</v>
      </c>
      <c r="G61">
        <v>22</v>
      </c>
      <c r="M61" s="6">
        <f>VLOOKUP(F61,$A$6:$S$31,7,FALSE)</f>
        <v>3.13</v>
      </c>
      <c r="N61" s="6">
        <f>VLOOKUP(G61,$A$6:$S$31,7,FALSE)</f>
        <v>3.169</v>
      </c>
    </row>
    <row r="62" spans="1:19" x14ac:dyDescent="0.35">
      <c r="F62" s="1">
        <v>0</v>
      </c>
      <c r="G62">
        <v>0</v>
      </c>
      <c r="H62">
        <v>0</v>
      </c>
      <c r="I62">
        <v>0</v>
      </c>
    </row>
    <row r="63" spans="1:19" x14ac:dyDescent="0.35">
      <c r="F63" s="1" t="s">
        <v>6</v>
      </c>
    </row>
    <row r="64" spans="1:19" x14ac:dyDescent="0.35">
      <c r="F64" s="1">
        <v>2</v>
      </c>
      <c r="G64" s="10">
        <v>23</v>
      </c>
      <c r="H64" s="1">
        <v>10</v>
      </c>
      <c r="I64" s="1">
        <v>22</v>
      </c>
      <c r="J64" s="1"/>
      <c r="M64" s="6">
        <f>VLOOKUP(F64,$A$6:$S$31,7,FALSE)</f>
        <v>3.26</v>
      </c>
      <c r="N64" s="6">
        <f t="shared" ref="N64:P64" si="14">VLOOKUP(G64,$A$6:$S$31,7,FALSE)</f>
        <v>3.1190000000000002</v>
      </c>
      <c r="O64" s="6">
        <f t="shared" si="14"/>
        <v>3.2</v>
      </c>
      <c r="P64" s="6">
        <f t="shared" si="14"/>
        <v>3.169</v>
      </c>
    </row>
    <row r="65" spans="6:16" x14ac:dyDescent="0.35">
      <c r="F65" s="1">
        <v>0</v>
      </c>
      <c r="G65" s="1">
        <v>0</v>
      </c>
      <c r="H65" s="1">
        <v>0</v>
      </c>
      <c r="I65" s="1">
        <v>0</v>
      </c>
      <c r="J65" s="1"/>
    </row>
    <row r="66" spans="6:16" x14ac:dyDescent="0.35">
      <c r="F66" s="1" t="s">
        <v>66</v>
      </c>
      <c r="G66" s="1"/>
      <c r="H66" s="1"/>
      <c r="I66" s="1"/>
      <c r="J66" s="1"/>
    </row>
    <row r="67" spans="6:16" x14ac:dyDescent="0.35">
      <c r="F67" s="10">
        <v>26</v>
      </c>
      <c r="G67" s="1">
        <v>23</v>
      </c>
      <c r="H67" s="1"/>
      <c r="I67" s="1"/>
      <c r="J67" s="1"/>
      <c r="M67" s="6">
        <f>VLOOKUP(F67,$A$6:$S$31,7,FALSE)</f>
        <v>3.13</v>
      </c>
      <c r="N67" s="6">
        <f>VLOOKUP(G67,$A$6:$S$31,7,FALSE)</f>
        <v>3.1190000000000002</v>
      </c>
    </row>
    <row r="69" spans="6:16" x14ac:dyDescent="0.35">
      <c r="F69" s="6">
        <f>COUNTA(F35:F67)-7</f>
        <v>25</v>
      </c>
      <c r="G69" s="6">
        <f>COUNTA(G35:G67)</f>
        <v>25</v>
      </c>
      <c r="H69" s="6">
        <f>COUNTA(H35:H67)</f>
        <v>23</v>
      </c>
      <c r="I69" s="6">
        <f>COUNTA(I35:I67)</f>
        <v>17</v>
      </c>
      <c r="J69" s="6"/>
      <c r="M69" s="6">
        <f>MIN(M36:M67)</f>
        <v>3.1190000000000002</v>
      </c>
      <c r="N69" s="6">
        <f>MIN(N36:N67)</f>
        <v>3.1190000000000002</v>
      </c>
      <c r="O69" s="6">
        <f>MIN(O36:O67)</f>
        <v>3.1190000000000002</v>
      </c>
      <c r="P69" s="6">
        <f>MIN(P36:P67)</f>
        <v>3.149</v>
      </c>
    </row>
    <row r="70" spans="6:16" x14ac:dyDescent="0.35">
      <c r="M70" s="1">
        <f>MAX(M36:M67)</f>
        <v>4.992</v>
      </c>
      <c r="N70" s="1">
        <f>MAX(N36:N67)</f>
        <v>3.4569999999999999</v>
      </c>
      <c r="O70" s="1">
        <f>MAX(O36:O67)</f>
        <v>5.7229999999999999</v>
      </c>
      <c r="P70" s="1">
        <f>MAX(P36:P67)</f>
        <v>5.7229999999999999</v>
      </c>
    </row>
    <row r="71" spans="6:16" x14ac:dyDescent="0.35">
      <c r="M71" s="6">
        <f>AVERAGE(M52:M67)</f>
        <v>3.1595</v>
      </c>
      <c r="N71" s="6">
        <f t="shared" ref="N71:P71" si="15">AVERAGE(N52:N67)</f>
        <v>3.2119999999999997</v>
      </c>
      <c r="O71" s="6">
        <f t="shared" si="15"/>
        <v>3.2121666666666666</v>
      </c>
      <c r="P71" s="6">
        <f t="shared" si="15"/>
        <v>3.18</v>
      </c>
    </row>
  </sheetData>
  <phoneticPr fontId="2" type="noConversion"/>
  <pageMargins left="0.7" right="0.7" top="0.75" bottom="0.75" header="0.3" footer="0.3"/>
  <pageSetup scale="71" fitToHeight="0" orientation="landscape" r:id="rId1"/>
  <rowBreaks count="1" manualBreakCount="1">
    <brk id="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3BF2E-BDD4-468D-84C1-54F57C978A98}">
  <sheetPr>
    <pageSetUpPr fitToPage="1"/>
  </sheetPr>
  <dimension ref="A1:R39"/>
  <sheetViews>
    <sheetView workbookViewId="0">
      <pane ySplit="5" topLeftCell="A6" activePane="bottomLeft" state="frozen"/>
      <selection pane="bottomLeft"/>
    </sheetView>
  </sheetViews>
  <sheetFormatPr defaultRowHeight="14.5" x14ac:dyDescent="0.35"/>
  <cols>
    <col min="1" max="1" width="5.1796875" bestFit="1" customWidth="1"/>
    <col min="2" max="2" width="14.90625" bestFit="1" customWidth="1"/>
    <col min="3" max="3" width="11" bestFit="1" customWidth="1"/>
  </cols>
  <sheetData>
    <row r="1" spans="1:15" ht="30" customHeight="1" x14ac:dyDescent="0.35">
      <c r="A1" s="2" t="s">
        <v>9</v>
      </c>
      <c r="B1" s="3" t="s">
        <v>10</v>
      </c>
      <c r="C1" s="3" t="s">
        <v>11</v>
      </c>
      <c r="D1" s="2" t="s">
        <v>12</v>
      </c>
      <c r="E1" s="2"/>
      <c r="F1" s="4" t="s">
        <v>13</v>
      </c>
      <c r="G1" s="4" t="s">
        <v>14</v>
      </c>
      <c r="H1" s="4" t="s">
        <v>15</v>
      </c>
      <c r="I1" s="4" t="s">
        <v>16</v>
      </c>
      <c r="J1" s="4" t="s">
        <v>17</v>
      </c>
      <c r="K1" s="4" t="s">
        <v>18</v>
      </c>
      <c r="L1" s="4" t="s">
        <v>19</v>
      </c>
      <c r="M1" s="4" t="s">
        <v>20</v>
      </c>
      <c r="N1" s="4" t="s">
        <v>21</v>
      </c>
      <c r="O1" s="4" t="s">
        <v>22</v>
      </c>
    </row>
    <row r="2" spans="1:15" x14ac:dyDescent="0.35">
      <c r="A2" s="1">
        <v>3</v>
      </c>
      <c r="B2" t="s">
        <v>110</v>
      </c>
      <c r="C2" t="s">
        <v>43</v>
      </c>
      <c r="D2" s="1">
        <v>7</v>
      </c>
      <c r="E2" s="1"/>
      <c r="F2" s="1" t="s">
        <v>25</v>
      </c>
    </row>
    <row r="3" spans="1:15" x14ac:dyDescent="0.35">
      <c r="A3" s="1">
        <v>8</v>
      </c>
      <c r="B3" t="s">
        <v>112</v>
      </c>
      <c r="C3" t="s">
        <v>43</v>
      </c>
      <c r="D3" s="1">
        <v>277</v>
      </c>
      <c r="E3" s="1"/>
      <c r="F3" s="1" t="s">
        <v>26</v>
      </c>
    </row>
    <row r="4" spans="1:15" x14ac:dyDescent="0.35">
      <c r="A4" s="1">
        <v>5</v>
      </c>
      <c r="B4" t="s">
        <v>54</v>
      </c>
      <c r="C4" t="s">
        <v>43</v>
      </c>
      <c r="D4" s="1">
        <v>7</v>
      </c>
      <c r="E4" s="1"/>
      <c r="F4" s="5" t="s">
        <v>27</v>
      </c>
    </row>
    <row r="5" spans="1:15" x14ac:dyDescent="0.35">
      <c r="A5" s="1"/>
      <c r="D5" s="1"/>
      <c r="E5" s="1"/>
      <c r="F5" s="1"/>
    </row>
    <row r="6" spans="1:15" x14ac:dyDescent="0.35">
      <c r="A6" s="1">
        <v>1</v>
      </c>
      <c r="B6" t="s">
        <v>109</v>
      </c>
      <c r="C6" t="s">
        <v>43</v>
      </c>
      <c r="D6" s="1">
        <v>7</v>
      </c>
      <c r="F6" s="1">
        <v>3</v>
      </c>
      <c r="G6" s="1">
        <v>3.4159999999999999</v>
      </c>
      <c r="H6" s="1">
        <v>4</v>
      </c>
      <c r="I6" s="1">
        <v>3.4169999999999998</v>
      </c>
      <c r="J6" s="1"/>
      <c r="K6" s="1"/>
      <c r="L6" s="1"/>
      <c r="M6" s="1"/>
      <c r="N6" s="1"/>
      <c r="O6" s="1"/>
    </row>
    <row r="7" spans="1:15" x14ac:dyDescent="0.35">
      <c r="A7" s="1">
        <v>2</v>
      </c>
      <c r="B7" t="s">
        <v>69</v>
      </c>
      <c r="C7" t="s">
        <v>43</v>
      </c>
      <c r="D7" s="1">
        <v>7</v>
      </c>
      <c r="F7" s="1">
        <v>3</v>
      </c>
      <c r="G7" s="1">
        <v>3.4060000000000001</v>
      </c>
      <c r="H7" s="1">
        <v>3</v>
      </c>
      <c r="I7" s="1">
        <v>3.3730000000000002</v>
      </c>
      <c r="J7" s="1"/>
      <c r="K7" s="1"/>
      <c r="L7" s="1"/>
      <c r="M7" s="1"/>
      <c r="N7" s="1"/>
      <c r="O7" s="1"/>
    </row>
    <row r="8" spans="1:15" x14ac:dyDescent="0.35">
      <c r="A8" s="1">
        <v>3</v>
      </c>
      <c r="B8" t="s">
        <v>110</v>
      </c>
      <c r="C8" t="s">
        <v>43</v>
      </c>
      <c r="D8" s="1">
        <v>7</v>
      </c>
      <c r="F8" s="1">
        <v>1</v>
      </c>
      <c r="G8" s="1">
        <v>3.14</v>
      </c>
      <c r="H8" s="1"/>
      <c r="I8" s="1"/>
      <c r="J8" s="1">
        <v>1</v>
      </c>
      <c r="K8" s="1">
        <v>3.1469999999999998</v>
      </c>
      <c r="L8" s="1"/>
      <c r="M8" s="1"/>
      <c r="N8" s="1">
        <v>1</v>
      </c>
      <c r="O8" s="1">
        <v>3.1459999999999999</v>
      </c>
    </row>
    <row r="9" spans="1:15" x14ac:dyDescent="0.35">
      <c r="A9" s="1">
        <v>4</v>
      </c>
      <c r="B9" t="s">
        <v>70</v>
      </c>
      <c r="C9" t="s">
        <v>43</v>
      </c>
      <c r="D9" s="1">
        <v>7</v>
      </c>
      <c r="F9" s="1">
        <v>2</v>
      </c>
      <c r="G9" s="1">
        <v>3.1840000000000002</v>
      </c>
      <c r="H9" s="1">
        <v>1</v>
      </c>
      <c r="I9" s="1">
        <v>3.1989999999999998</v>
      </c>
      <c r="J9" s="1"/>
      <c r="K9" s="1"/>
      <c r="L9" s="1">
        <v>3</v>
      </c>
      <c r="M9" s="1">
        <v>3.1920000000000002</v>
      </c>
      <c r="N9" s="1"/>
      <c r="O9" s="1"/>
    </row>
    <row r="10" spans="1:15" x14ac:dyDescent="0.35">
      <c r="A10" s="1">
        <v>5</v>
      </c>
      <c r="B10" t="s">
        <v>54</v>
      </c>
      <c r="C10" t="s">
        <v>43</v>
      </c>
      <c r="D10" s="1">
        <v>7</v>
      </c>
      <c r="F10" s="1">
        <v>2</v>
      </c>
      <c r="G10" s="1">
        <v>3.1669999999999998</v>
      </c>
      <c r="H10" s="1">
        <v>1</v>
      </c>
      <c r="I10" s="1">
        <v>3.206</v>
      </c>
      <c r="J10" s="1"/>
      <c r="K10" s="1"/>
      <c r="L10" s="1">
        <v>4</v>
      </c>
      <c r="M10" s="1">
        <v>3.2309999999999999</v>
      </c>
      <c r="N10" s="1"/>
      <c r="O10" s="1"/>
    </row>
    <row r="11" spans="1:15" x14ac:dyDescent="0.35">
      <c r="A11" s="1">
        <v>6</v>
      </c>
      <c r="B11" t="s">
        <v>111</v>
      </c>
      <c r="C11" t="s">
        <v>43</v>
      </c>
      <c r="D11" s="1">
        <v>7</v>
      </c>
      <c r="F11" s="1">
        <v>2</v>
      </c>
      <c r="G11" s="1">
        <v>3.2759999999999998</v>
      </c>
      <c r="H11" s="1">
        <v>2</v>
      </c>
      <c r="I11" s="1">
        <v>3.274</v>
      </c>
      <c r="J11" s="1"/>
      <c r="K11" s="1"/>
      <c r="L11" s="1"/>
      <c r="M11" s="1"/>
      <c r="N11" s="1"/>
      <c r="O11" s="1"/>
    </row>
    <row r="12" spans="1:15" x14ac:dyDescent="0.35">
      <c r="A12" s="1">
        <v>7</v>
      </c>
      <c r="B12" t="s">
        <v>35</v>
      </c>
      <c r="C12" t="s">
        <v>43</v>
      </c>
      <c r="D12" s="1">
        <v>71</v>
      </c>
      <c r="F12" s="1">
        <v>3</v>
      </c>
      <c r="G12" s="1">
        <v>3.18</v>
      </c>
      <c r="H12" s="1">
        <v>2</v>
      </c>
      <c r="I12" s="1">
        <v>3.2149999999999999</v>
      </c>
      <c r="J12" s="1"/>
      <c r="K12" s="1"/>
      <c r="L12" s="1"/>
      <c r="M12" s="1"/>
      <c r="N12" s="1"/>
      <c r="O12" s="1"/>
    </row>
    <row r="13" spans="1:15" x14ac:dyDescent="0.35">
      <c r="A13" s="1">
        <v>8</v>
      </c>
      <c r="B13" t="s">
        <v>112</v>
      </c>
      <c r="C13" t="s">
        <v>43</v>
      </c>
      <c r="D13" s="1">
        <v>277</v>
      </c>
      <c r="F13" s="1">
        <v>1</v>
      </c>
      <c r="G13" s="1">
        <v>3.1560000000000001</v>
      </c>
      <c r="H13" s="1"/>
      <c r="I13" s="1"/>
      <c r="J13" s="1">
        <v>2</v>
      </c>
      <c r="K13" s="1">
        <v>3.1669999999999998</v>
      </c>
      <c r="L13" s="1">
        <v>1</v>
      </c>
      <c r="M13" s="1">
        <v>3.1659999999999999</v>
      </c>
      <c r="N13" s="1">
        <v>2</v>
      </c>
      <c r="O13" s="1">
        <v>3.1520000000000001</v>
      </c>
    </row>
    <row r="14" spans="1:15" x14ac:dyDescent="0.35">
      <c r="A14" s="1">
        <v>9</v>
      </c>
      <c r="B14" t="s">
        <v>113</v>
      </c>
      <c r="C14" t="s">
        <v>43</v>
      </c>
      <c r="D14" s="1">
        <v>277</v>
      </c>
      <c r="F14" s="1">
        <v>4</v>
      </c>
      <c r="G14" s="1">
        <v>3.3519999999999999</v>
      </c>
      <c r="H14" s="1">
        <v>3</v>
      </c>
      <c r="I14" s="1">
        <v>3.3159999999999998</v>
      </c>
      <c r="J14" s="1"/>
      <c r="K14" s="1"/>
      <c r="L14" s="1"/>
      <c r="M14" s="1"/>
      <c r="N14" s="1"/>
      <c r="O14" s="1"/>
    </row>
    <row r="15" spans="1:15" x14ac:dyDescent="0.35">
      <c r="A15" s="1">
        <v>10</v>
      </c>
      <c r="B15" t="s">
        <v>114</v>
      </c>
      <c r="C15" t="s">
        <v>43</v>
      </c>
      <c r="D15" s="1">
        <v>277</v>
      </c>
      <c r="F15" s="1">
        <v>1</v>
      </c>
      <c r="G15" s="1">
        <v>3.214</v>
      </c>
      <c r="H15" s="1"/>
      <c r="I15" s="1"/>
      <c r="J15" s="1">
        <v>3</v>
      </c>
      <c r="K15" s="1">
        <v>3.1920000000000002</v>
      </c>
      <c r="L15" s="1">
        <v>2</v>
      </c>
      <c r="M15" s="1">
        <v>3.1890000000000001</v>
      </c>
      <c r="N15" s="1"/>
      <c r="O15" s="1"/>
    </row>
    <row r="16" spans="1:15" s="1" customFormat="1" x14ac:dyDescent="0.35">
      <c r="B16" s="1" t="s">
        <v>29</v>
      </c>
      <c r="G16" s="10">
        <f>MIN(G6:G15)</f>
        <v>3.14</v>
      </c>
      <c r="I16" s="1">
        <f>MIN(I6:I15)</f>
        <v>3.1989999999999998</v>
      </c>
      <c r="K16" s="1">
        <f>MIN(K6:K15)</f>
        <v>3.1469999999999998</v>
      </c>
      <c r="M16" s="1">
        <f t="shared" ref="M16" si="0">MIN(M6:M15)</f>
        <v>3.1659999999999999</v>
      </c>
      <c r="O16" s="1">
        <f>MIN(O6:O15)</f>
        <v>3.1459999999999999</v>
      </c>
    </row>
    <row r="17" spans="2:18" s="1" customFormat="1" x14ac:dyDescent="0.35">
      <c r="B17" s="1" t="s">
        <v>30</v>
      </c>
      <c r="G17" s="1">
        <f>MAX(G6:G16)</f>
        <v>3.4159999999999999</v>
      </c>
      <c r="I17" s="1">
        <f>MAX(I6:I16)</f>
        <v>3.4169999999999998</v>
      </c>
      <c r="K17" s="1">
        <f>MAX(K6:K16)</f>
        <v>3.1920000000000002</v>
      </c>
      <c r="M17" s="1">
        <f t="shared" ref="M17" si="1">MAX(M6:M16)</f>
        <v>3.2309999999999999</v>
      </c>
      <c r="O17" s="1">
        <f>MAX(O6:O16)</f>
        <v>3.1520000000000001</v>
      </c>
    </row>
    <row r="18" spans="2:18" x14ac:dyDescent="0.35"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2:18" x14ac:dyDescent="0.35">
      <c r="F19" s="1" t="s">
        <v>1</v>
      </c>
      <c r="G19" s="1"/>
      <c r="H19" s="1"/>
      <c r="I19" s="1"/>
      <c r="J19" s="1"/>
    </row>
    <row r="20" spans="2:18" x14ac:dyDescent="0.35">
      <c r="F20" s="1">
        <v>5</v>
      </c>
      <c r="G20" s="1">
        <v>9</v>
      </c>
      <c r="H20" s="1">
        <v>7</v>
      </c>
      <c r="I20" s="10">
        <v>8</v>
      </c>
      <c r="J20" s="1"/>
      <c r="M20" s="6">
        <f>VLOOKUP(F20,$A$6:$O$15,7,FALSE)</f>
        <v>3.1669999999999998</v>
      </c>
      <c r="N20" s="6">
        <f>VLOOKUP(G20,$A$6:$O$15,7,FALSE)</f>
        <v>3.3519999999999999</v>
      </c>
      <c r="O20" s="6">
        <f>VLOOKUP(H20,$A$6:$O$15,7,FALSE)</f>
        <v>3.18</v>
      </c>
      <c r="P20" s="6">
        <f>VLOOKUP(I20,$A$6:$O$15,7,FALSE)</f>
        <v>3.1560000000000001</v>
      </c>
      <c r="Q20" s="6"/>
      <c r="R20" s="6"/>
    </row>
    <row r="21" spans="2:18" x14ac:dyDescent="0.35">
      <c r="F21" s="1">
        <v>4</v>
      </c>
      <c r="G21" s="1">
        <v>2</v>
      </c>
      <c r="H21" s="10">
        <v>3</v>
      </c>
      <c r="I21" s="1"/>
      <c r="J21" s="1"/>
      <c r="M21" s="6">
        <f t="shared" ref="M21:O22" si="2">VLOOKUP(F21,$A$6:$O$15,7,FALSE)</f>
        <v>3.1840000000000002</v>
      </c>
      <c r="N21" s="6">
        <f t="shared" si="2"/>
        <v>3.4060000000000001</v>
      </c>
      <c r="O21" s="6">
        <f t="shared" si="2"/>
        <v>3.14</v>
      </c>
      <c r="P21" s="6"/>
      <c r="Q21" s="6"/>
      <c r="R21" s="6"/>
    </row>
    <row r="22" spans="2:18" x14ac:dyDescent="0.35">
      <c r="F22" s="1">
        <v>6</v>
      </c>
      <c r="G22" s="10">
        <v>10</v>
      </c>
      <c r="H22" s="1">
        <v>1</v>
      </c>
      <c r="I22" s="1"/>
      <c r="J22" s="1"/>
      <c r="M22" s="6">
        <f t="shared" si="2"/>
        <v>3.2759999999999998</v>
      </c>
      <c r="N22" s="6">
        <f t="shared" si="2"/>
        <v>3.214</v>
      </c>
      <c r="O22" s="6">
        <f t="shared" si="2"/>
        <v>3.4159999999999999</v>
      </c>
      <c r="P22" s="6"/>
      <c r="Q22" s="6"/>
      <c r="R22" s="6"/>
    </row>
    <row r="23" spans="2:18" x14ac:dyDescent="0.35">
      <c r="F23" s="1"/>
      <c r="G23" s="1"/>
      <c r="H23" s="1"/>
      <c r="I23" s="1"/>
      <c r="J23" s="1"/>
      <c r="M23" s="6"/>
      <c r="N23" s="6"/>
      <c r="O23" s="6"/>
      <c r="P23" s="6"/>
      <c r="Q23" s="6"/>
      <c r="R23" s="6"/>
    </row>
    <row r="24" spans="2:18" x14ac:dyDescent="0.35">
      <c r="F24" s="1" t="s">
        <v>2</v>
      </c>
      <c r="G24" s="1"/>
      <c r="H24" s="1"/>
      <c r="I24" s="1"/>
      <c r="J24" s="1"/>
      <c r="M24" s="6"/>
      <c r="N24" s="6"/>
      <c r="O24" s="6"/>
      <c r="P24" s="6"/>
      <c r="Q24" s="6"/>
      <c r="R24" s="6"/>
    </row>
    <row r="25" spans="2:18" x14ac:dyDescent="0.35">
      <c r="F25" s="1">
        <v>9</v>
      </c>
      <c r="G25" s="1">
        <v>7</v>
      </c>
      <c r="H25" s="1">
        <v>1</v>
      </c>
      <c r="I25" s="10">
        <v>4</v>
      </c>
      <c r="J25" s="1"/>
      <c r="M25" s="6">
        <f>VLOOKUP(F25,$A$6:$O$15,9,FALSE)</f>
        <v>3.3159999999999998</v>
      </c>
      <c r="N25" s="6">
        <f>VLOOKUP(G25,$A$6:$O$15,9,FALSE)</f>
        <v>3.2149999999999999</v>
      </c>
      <c r="O25" s="6">
        <f>VLOOKUP(H25,$A$6:$O$15,9,FALSE)</f>
        <v>3.4169999999999998</v>
      </c>
      <c r="P25" s="6">
        <f>VLOOKUP(I25,$A$6:$O$15,9,FALSE)</f>
        <v>3.1989999999999998</v>
      </c>
      <c r="Q25" s="6"/>
      <c r="R25" s="6"/>
    </row>
    <row r="26" spans="2:18" x14ac:dyDescent="0.35">
      <c r="F26" s="1">
        <v>6</v>
      </c>
      <c r="G26" s="1">
        <v>2</v>
      </c>
      <c r="H26" s="10">
        <v>5</v>
      </c>
      <c r="I26" s="1"/>
      <c r="J26" s="1"/>
      <c r="M26" s="6">
        <f>VLOOKUP(F26,$A$6:$O$15,9,FALSE)</f>
        <v>3.274</v>
      </c>
      <c r="N26" s="6">
        <f>VLOOKUP(G26,$A$6:$O$15,9,FALSE)</f>
        <v>3.3730000000000002</v>
      </c>
      <c r="O26" s="6">
        <f>VLOOKUP(H26,$A$6:$O$15,9,FALSE)</f>
        <v>3.206</v>
      </c>
      <c r="P26" s="6"/>
      <c r="Q26" s="6"/>
      <c r="R26" s="6"/>
    </row>
    <row r="27" spans="2:18" x14ac:dyDescent="0.35">
      <c r="F27" s="1"/>
      <c r="G27" s="1"/>
      <c r="H27" s="1"/>
      <c r="I27" s="1"/>
      <c r="J27" s="1"/>
      <c r="M27" s="6"/>
      <c r="N27" s="6"/>
      <c r="O27" s="6"/>
      <c r="P27" s="6"/>
      <c r="Q27" s="6"/>
      <c r="R27" s="6"/>
    </row>
    <row r="28" spans="2:18" x14ac:dyDescent="0.35">
      <c r="F28" s="1" t="s">
        <v>3</v>
      </c>
      <c r="G28" s="1"/>
      <c r="H28" s="1"/>
      <c r="I28" s="1"/>
      <c r="J28" s="1"/>
      <c r="M28" s="6"/>
      <c r="N28" s="6"/>
      <c r="O28" s="6"/>
      <c r="P28" s="6"/>
      <c r="Q28" s="6"/>
      <c r="R28" s="6"/>
    </row>
    <row r="29" spans="2:18" x14ac:dyDescent="0.35">
      <c r="F29" s="1">
        <v>8</v>
      </c>
      <c r="G29" s="10">
        <v>3</v>
      </c>
      <c r="H29" s="1">
        <v>10</v>
      </c>
      <c r="M29" s="6">
        <f>VLOOKUP(F29,$A$6:$O$15,11,FALSE)</f>
        <v>3.1669999999999998</v>
      </c>
      <c r="N29" s="6">
        <f>VLOOKUP(G29,$A$6:$O$15,11,FALSE)</f>
        <v>3.1469999999999998</v>
      </c>
      <c r="O29" s="6">
        <f>VLOOKUP(H29,$A$6:$O$15,11,FALSE)</f>
        <v>3.1920000000000002</v>
      </c>
      <c r="P29" s="6"/>
      <c r="Q29" s="6"/>
      <c r="R29" s="6"/>
    </row>
    <row r="30" spans="2:18" x14ac:dyDescent="0.35">
      <c r="F30" s="1"/>
      <c r="G30" s="1"/>
      <c r="M30" s="6"/>
      <c r="N30" s="6"/>
      <c r="O30" s="6"/>
      <c r="P30" s="6"/>
      <c r="Q30" s="6"/>
      <c r="R30" s="6"/>
    </row>
    <row r="31" spans="2:18" x14ac:dyDescent="0.35">
      <c r="F31" s="1" t="s">
        <v>4</v>
      </c>
      <c r="G31" s="1"/>
      <c r="M31" s="6"/>
      <c r="N31" s="6"/>
      <c r="O31" s="6"/>
      <c r="P31" s="6"/>
      <c r="Q31" s="6"/>
      <c r="R31" s="6"/>
    </row>
    <row r="32" spans="2:18" x14ac:dyDescent="0.35">
      <c r="F32" s="1">
        <v>5</v>
      </c>
      <c r="G32" s="1">
        <v>4</v>
      </c>
      <c r="H32" s="1">
        <v>10</v>
      </c>
      <c r="I32" s="10">
        <v>8</v>
      </c>
      <c r="M32" s="6">
        <f>VLOOKUP(F32,$A$6:$O$15,13,FALSE)</f>
        <v>3.2309999999999999</v>
      </c>
      <c r="N32" s="6">
        <f>VLOOKUP(G32,$A$6:$O$15,13,FALSE)</f>
        <v>3.1920000000000002</v>
      </c>
      <c r="O32" s="6">
        <f>VLOOKUP(H32,$A$6:$O$15,13,FALSE)</f>
        <v>3.1890000000000001</v>
      </c>
      <c r="P32" s="6">
        <f>VLOOKUP(I32,$A$6:$O$15,13,FALSE)</f>
        <v>3.1659999999999999</v>
      </c>
      <c r="Q32" s="6"/>
      <c r="R32" s="6"/>
    </row>
    <row r="33" spans="6:18" x14ac:dyDescent="0.35">
      <c r="M33" s="6"/>
      <c r="N33" s="6"/>
      <c r="O33" s="6"/>
      <c r="P33" s="6"/>
      <c r="Q33" s="6"/>
      <c r="R33" s="6"/>
    </row>
    <row r="34" spans="6:18" x14ac:dyDescent="0.35">
      <c r="F34" t="s">
        <v>5</v>
      </c>
      <c r="M34" s="6"/>
      <c r="N34" s="6"/>
      <c r="O34" s="6"/>
      <c r="P34" s="6"/>
      <c r="Q34" s="6"/>
      <c r="R34" s="6"/>
    </row>
    <row r="35" spans="6:18" x14ac:dyDescent="0.35">
      <c r="F35" s="10">
        <v>3</v>
      </c>
      <c r="G35" s="1">
        <v>8</v>
      </c>
      <c r="H35" s="1"/>
      <c r="I35" s="1"/>
      <c r="J35" s="1"/>
      <c r="M35" s="6">
        <f>VLOOKUP(F35,$A$6:$O$15,15,FALSE)</f>
        <v>3.1459999999999999</v>
      </c>
      <c r="N35" s="6">
        <f>VLOOKUP(G35,$A$6:$O$15,15,FALSE)</f>
        <v>3.1520000000000001</v>
      </c>
      <c r="O35" s="6"/>
      <c r="P35" s="6"/>
      <c r="Q35" s="6"/>
      <c r="R35" s="6"/>
    </row>
    <row r="36" spans="6:18" x14ac:dyDescent="0.35">
      <c r="M36" s="6"/>
      <c r="N36" s="6"/>
      <c r="O36" s="6"/>
      <c r="P36" s="6"/>
      <c r="Q36" s="6"/>
      <c r="R36" s="6"/>
    </row>
    <row r="37" spans="6:18" x14ac:dyDescent="0.35">
      <c r="F37" s="6">
        <f>COUNTA(F19:F35)-5</f>
        <v>8</v>
      </c>
      <c r="G37" s="6">
        <f>COUNTA(G19:G35)</f>
        <v>8</v>
      </c>
      <c r="H37" s="6">
        <f>COUNTA(H19:H35)</f>
        <v>7</v>
      </c>
      <c r="I37" s="6">
        <f>COUNTA(I19:I35)</f>
        <v>3</v>
      </c>
      <c r="J37" s="6"/>
      <c r="M37" s="6">
        <f>MIN(M20:M35)</f>
        <v>3.1459999999999999</v>
      </c>
      <c r="N37" s="6">
        <f>MIN(N20:N35)</f>
        <v>3.1469999999999998</v>
      </c>
      <c r="O37" s="6">
        <f>MIN(O20:O35)</f>
        <v>3.14</v>
      </c>
      <c r="P37" s="6">
        <f>MIN(P20:P35)</f>
        <v>3.1560000000000001</v>
      </c>
      <c r="Q37" s="6"/>
      <c r="R37" s="6"/>
    </row>
    <row r="38" spans="6:18" x14ac:dyDescent="0.35">
      <c r="M38" s="1">
        <f>MAX(M20:M35)</f>
        <v>3.3159999999999998</v>
      </c>
      <c r="N38" s="1">
        <f>MAX(N20:N35)</f>
        <v>3.4060000000000001</v>
      </c>
      <c r="O38" s="1">
        <f>MAX(O20:O35)</f>
        <v>3.4169999999999998</v>
      </c>
      <c r="P38" s="1">
        <f>MAX(P20:P35)</f>
        <v>3.1989999999999998</v>
      </c>
      <c r="Q38" s="1"/>
      <c r="R38" s="1"/>
    </row>
    <row r="39" spans="6:18" x14ac:dyDescent="0.35">
      <c r="M39" s="6">
        <f>AVERAGE(M20:M35)</f>
        <v>3.2201250000000003</v>
      </c>
      <c r="N39" s="6">
        <f t="shared" ref="N39:P39" si="3">AVERAGE(N20:N35)</f>
        <v>3.2563749999999998</v>
      </c>
      <c r="O39" s="6">
        <f t="shared" si="3"/>
        <v>3.2485714285714287</v>
      </c>
      <c r="P39" s="6">
        <f t="shared" si="3"/>
        <v>3.1736666666666671</v>
      </c>
      <c r="Q39" s="6"/>
      <c r="R39" s="6"/>
    </row>
  </sheetData>
  <phoneticPr fontId="2" type="noConversion"/>
  <pageMargins left="0.7" right="0.7" top="0.75" bottom="0.75" header="0.3" footer="0.3"/>
  <pageSetup scale="8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73"/>
  <sheetViews>
    <sheetView showZeros="0" workbookViewId="0">
      <pane ySplit="5" topLeftCell="A9" activePane="bottomLeft" state="frozen"/>
      <selection activeCell="F20" sqref="F20"/>
      <selection pane="bottomLeft"/>
    </sheetView>
  </sheetViews>
  <sheetFormatPr defaultColWidth="8.90625" defaultRowHeight="14.5" x14ac:dyDescent="0.35"/>
  <cols>
    <col min="1" max="1" width="5.36328125" style="1" bestFit="1" customWidth="1"/>
    <col min="2" max="2" width="20.36328125" bestFit="1" customWidth="1"/>
    <col min="3" max="3" width="10.36328125" bestFit="1" customWidth="1"/>
    <col min="4" max="4" width="4" style="1" bestFit="1" customWidth="1"/>
    <col min="5" max="5" width="5.36328125" style="1" bestFit="1" customWidth="1"/>
  </cols>
  <sheetData>
    <row r="1" spans="1:19" ht="30" customHeight="1" x14ac:dyDescent="0.35">
      <c r="A1" s="2" t="s">
        <v>9</v>
      </c>
      <c r="B1" s="3" t="s">
        <v>10</v>
      </c>
      <c r="C1" s="3" t="s">
        <v>11</v>
      </c>
      <c r="D1" s="2" t="s">
        <v>12</v>
      </c>
      <c r="E1" s="2"/>
      <c r="F1" s="4" t="s">
        <v>13</v>
      </c>
      <c r="G1" s="4" t="s">
        <v>14</v>
      </c>
      <c r="H1" s="4" t="s">
        <v>15</v>
      </c>
      <c r="I1" s="4" t="s">
        <v>16</v>
      </c>
      <c r="J1" s="4" t="s">
        <v>17</v>
      </c>
      <c r="K1" s="4" t="s">
        <v>18</v>
      </c>
      <c r="L1" s="4" t="s">
        <v>19</v>
      </c>
      <c r="M1" s="4" t="s">
        <v>20</v>
      </c>
      <c r="N1" s="4" t="s">
        <v>21</v>
      </c>
      <c r="O1" s="4" t="s">
        <v>22</v>
      </c>
      <c r="P1" s="4" t="s">
        <v>23</v>
      </c>
      <c r="Q1" s="4" t="s">
        <v>24</v>
      </c>
      <c r="R1" s="4" t="s">
        <v>67</v>
      </c>
      <c r="S1" s="4" t="s">
        <v>68</v>
      </c>
    </row>
    <row r="2" spans="1:19" x14ac:dyDescent="0.35">
      <c r="A2" s="1">
        <v>23</v>
      </c>
      <c r="B2" t="s">
        <v>71</v>
      </c>
      <c r="C2" t="s">
        <v>7</v>
      </c>
      <c r="D2" s="1">
        <v>12</v>
      </c>
      <c r="F2" s="5" t="s">
        <v>25</v>
      </c>
    </row>
    <row r="3" spans="1:19" x14ac:dyDescent="0.35">
      <c r="A3" s="1">
        <v>27</v>
      </c>
      <c r="B3" s="5" t="s">
        <v>123</v>
      </c>
      <c r="C3" t="s">
        <v>7</v>
      </c>
      <c r="D3" s="1">
        <v>12</v>
      </c>
      <c r="F3" s="5" t="s">
        <v>26</v>
      </c>
    </row>
    <row r="4" spans="1:19" x14ac:dyDescent="0.35">
      <c r="A4" s="1">
        <v>1</v>
      </c>
      <c r="B4" t="s">
        <v>32</v>
      </c>
      <c r="C4" t="s">
        <v>7</v>
      </c>
      <c r="D4" s="1">
        <v>7</v>
      </c>
      <c r="F4" s="5" t="s">
        <v>27</v>
      </c>
    </row>
    <row r="6" spans="1:19" x14ac:dyDescent="0.35">
      <c r="A6" s="1">
        <v>1</v>
      </c>
      <c r="B6" t="s">
        <v>32</v>
      </c>
      <c r="C6" t="s">
        <v>7</v>
      </c>
      <c r="D6" s="1">
        <v>7</v>
      </c>
      <c r="F6" s="1">
        <v>3</v>
      </c>
      <c r="G6" s="1">
        <v>4.9809999999999999</v>
      </c>
      <c r="H6" s="1">
        <v>4</v>
      </c>
      <c r="I6" s="1">
        <v>4.1539999999999999</v>
      </c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x14ac:dyDescent="0.35">
      <c r="A7" s="1">
        <v>2</v>
      </c>
      <c r="B7" t="s">
        <v>44</v>
      </c>
      <c r="C7" t="s">
        <v>7</v>
      </c>
      <c r="D7" s="1">
        <v>7</v>
      </c>
      <c r="F7" s="1">
        <v>1</v>
      </c>
      <c r="G7" s="1">
        <v>3.2290000000000001</v>
      </c>
      <c r="H7" s="1"/>
      <c r="I7" s="1"/>
      <c r="J7" s="1">
        <v>3</v>
      </c>
      <c r="K7" s="1">
        <v>3.2269999999999999</v>
      </c>
      <c r="L7" s="1">
        <v>1</v>
      </c>
      <c r="M7" s="1">
        <v>3.24</v>
      </c>
      <c r="N7" s="1"/>
      <c r="O7" s="1"/>
      <c r="P7" s="1">
        <v>2</v>
      </c>
      <c r="Q7" s="1">
        <v>3.2570000000000001</v>
      </c>
      <c r="R7" s="1"/>
      <c r="S7" s="1"/>
    </row>
    <row r="8" spans="1:19" x14ac:dyDescent="0.35">
      <c r="A8" s="1">
        <v>3</v>
      </c>
      <c r="B8" t="s">
        <v>37</v>
      </c>
      <c r="C8" t="s">
        <v>7</v>
      </c>
      <c r="D8" s="1">
        <v>7</v>
      </c>
      <c r="F8" s="1">
        <v>1</v>
      </c>
      <c r="G8" s="1">
        <v>3.2730000000000001</v>
      </c>
      <c r="H8" s="1"/>
      <c r="I8" s="1"/>
      <c r="J8" s="1">
        <v>1</v>
      </c>
      <c r="K8" s="1">
        <v>3.214</v>
      </c>
      <c r="L8" s="1">
        <v>0</v>
      </c>
      <c r="M8" s="1"/>
      <c r="N8" s="1">
        <v>2</v>
      </c>
      <c r="O8" s="1">
        <v>3.2429999999999999</v>
      </c>
      <c r="P8" s="1">
        <v>3</v>
      </c>
      <c r="Q8" s="1">
        <v>3.258</v>
      </c>
      <c r="R8" s="1"/>
      <c r="S8" s="1"/>
    </row>
    <row r="9" spans="1:19" x14ac:dyDescent="0.35">
      <c r="A9" s="1">
        <v>4</v>
      </c>
      <c r="B9" t="s">
        <v>115</v>
      </c>
      <c r="C9" t="s">
        <v>7</v>
      </c>
      <c r="D9" s="1">
        <v>7</v>
      </c>
      <c r="F9" s="1">
        <v>2</v>
      </c>
      <c r="G9" s="1">
        <v>3.4649999999999999</v>
      </c>
      <c r="H9" s="1">
        <v>1</v>
      </c>
      <c r="I9" s="1">
        <v>3.3820000000000001</v>
      </c>
      <c r="J9" s="1"/>
      <c r="K9" s="1"/>
      <c r="L9" s="1">
        <v>3</v>
      </c>
      <c r="M9" s="1">
        <v>3.3479999999999999</v>
      </c>
      <c r="N9" s="1"/>
      <c r="O9" s="1"/>
      <c r="P9" s="1"/>
      <c r="Q9" s="1"/>
      <c r="R9" s="1"/>
      <c r="S9" s="1"/>
    </row>
    <row r="10" spans="1:19" x14ac:dyDescent="0.35">
      <c r="A10" s="1">
        <v>5</v>
      </c>
      <c r="B10" t="s">
        <v>38</v>
      </c>
      <c r="C10" t="s">
        <v>7</v>
      </c>
      <c r="D10" s="1">
        <v>7</v>
      </c>
      <c r="F10" s="1">
        <v>3</v>
      </c>
      <c r="G10" s="1">
        <v>3.5249999999999999</v>
      </c>
      <c r="H10" s="1">
        <v>2</v>
      </c>
      <c r="I10" s="1">
        <v>3.5249999999999999</v>
      </c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x14ac:dyDescent="0.35">
      <c r="A11" s="1">
        <v>6</v>
      </c>
      <c r="B11" t="s">
        <v>39</v>
      </c>
      <c r="C11" t="s">
        <v>7</v>
      </c>
      <c r="D11" s="1">
        <v>7</v>
      </c>
      <c r="F11" s="1">
        <v>3</v>
      </c>
      <c r="G11" s="1">
        <v>3.508</v>
      </c>
      <c r="H11" s="1">
        <v>3</v>
      </c>
      <c r="I11" s="1">
        <v>3.5960000000000001</v>
      </c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x14ac:dyDescent="0.35">
      <c r="A12" s="1">
        <v>7</v>
      </c>
      <c r="B12" t="s">
        <v>33</v>
      </c>
      <c r="C12" t="s">
        <v>7</v>
      </c>
      <c r="D12" s="1">
        <v>7</v>
      </c>
      <c r="F12" s="1">
        <v>4</v>
      </c>
      <c r="G12" s="1">
        <v>4.0060000000000002</v>
      </c>
      <c r="H12" s="1">
        <v>3</v>
      </c>
      <c r="I12" s="1">
        <v>3.5539999999999998</v>
      </c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x14ac:dyDescent="0.35">
      <c r="A13" s="1">
        <v>8</v>
      </c>
      <c r="B13" t="s">
        <v>116</v>
      </c>
      <c r="C13" t="s">
        <v>7</v>
      </c>
      <c r="D13" s="1">
        <v>7</v>
      </c>
      <c r="F13" s="1">
        <v>2</v>
      </c>
      <c r="G13" s="1">
        <v>3.8010000000000002</v>
      </c>
      <c r="H13" s="1">
        <v>4</v>
      </c>
      <c r="I13" s="1">
        <v>3.621</v>
      </c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x14ac:dyDescent="0.35">
      <c r="A14" s="1">
        <v>9</v>
      </c>
      <c r="B14" t="s">
        <v>56</v>
      </c>
      <c r="C14" t="s">
        <v>7</v>
      </c>
      <c r="D14" s="1">
        <v>7</v>
      </c>
      <c r="F14" s="1">
        <v>3</v>
      </c>
      <c r="G14" s="1">
        <v>3.3639999999999999</v>
      </c>
      <c r="H14" s="1">
        <v>4</v>
      </c>
      <c r="I14" s="1">
        <v>4.8920000000000003</v>
      </c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x14ac:dyDescent="0.35">
      <c r="A15" s="1">
        <v>10</v>
      </c>
      <c r="B15" t="s">
        <v>117</v>
      </c>
      <c r="C15" t="s">
        <v>7</v>
      </c>
      <c r="D15" s="1">
        <v>7</v>
      </c>
      <c r="F15" s="1">
        <v>4</v>
      </c>
      <c r="G15" s="1">
        <v>4.7450000000000001</v>
      </c>
      <c r="H15" s="1">
        <v>3</v>
      </c>
      <c r="I15" s="1">
        <v>4.5449999999999999</v>
      </c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x14ac:dyDescent="0.35">
      <c r="A16" s="1">
        <v>11</v>
      </c>
      <c r="B16" t="s">
        <v>34</v>
      </c>
      <c r="C16" t="s">
        <v>7</v>
      </c>
      <c r="D16" s="1">
        <v>7</v>
      </c>
      <c r="F16" s="1">
        <v>2</v>
      </c>
      <c r="G16" s="1">
        <v>3.3860000000000001</v>
      </c>
      <c r="H16" s="1">
        <v>2</v>
      </c>
      <c r="I16" s="1">
        <v>3.2930000000000001</v>
      </c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x14ac:dyDescent="0.35">
      <c r="A17" s="1">
        <v>12</v>
      </c>
      <c r="B17" t="s">
        <v>36</v>
      </c>
      <c r="C17" t="s">
        <v>7</v>
      </c>
      <c r="D17" s="1">
        <v>7</v>
      </c>
      <c r="F17" s="1">
        <v>4</v>
      </c>
      <c r="G17" s="1">
        <v>7.76</v>
      </c>
      <c r="H17" s="1">
        <v>4</v>
      </c>
      <c r="I17" s="1">
        <v>3.9649999999999999</v>
      </c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x14ac:dyDescent="0.35">
      <c r="A18" s="1">
        <v>13</v>
      </c>
      <c r="B18" t="s">
        <v>45</v>
      </c>
      <c r="C18" t="s">
        <v>7</v>
      </c>
      <c r="D18" s="1">
        <v>7</v>
      </c>
      <c r="F18" s="1">
        <v>3</v>
      </c>
      <c r="G18" s="1">
        <v>3.9159999999999999</v>
      </c>
      <c r="H18" s="1">
        <v>3</v>
      </c>
      <c r="I18" s="1">
        <v>3.9649999999999999</v>
      </c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x14ac:dyDescent="0.35">
      <c r="A19" s="1">
        <v>14</v>
      </c>
      <c r="B19" t="s">
        <v>73</v>
      </c>
      <c r="C19" t="s">
        <v>7</v>
      </c>
      <c r="D19" s="1">
        <v>71</v>
      </c>
      <c r="F19" s="1">
        <v>4</v>
      </c>
      <c r="G19" s="1">
        <v>3.6070000000000002</v>
      </c>
      <c r="H19" s="1">
        <v>2</v>
      </c>
      <c r="I19" s="1">
        <v>3.5569999999999999</v>
      </c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x14ac:dyDescent="0.35">
      <c r="A20" s="1">
        <v>15</v>
      </c>
      <c r="B20" t="s">
        <v>51</v>
      </c>
      <c r="C20" t="s">
        <v>7</v>
      </c>
      <c r="D20" s="1">
        <v>71</v>
      </c>
      <c r="F20" s="1">
        <v>1</v>
      </c>
      <c r="G20" s="1">
        <v>3.302</v>
      </c>
      <c r="H20" s="1"/>
      <c r="I20" s="1"/>
      <c r="J20" s="1">
        <v>4</v>
      </c>
      <c r="K20" s="1">
        <v>3.2480000000000002</v>
      </c>
      <c r="L20" s="1">
        <v>2</v>
      </c>
      <c r="M20" s="1">
        <v>3.2810000000000001</v>
      </c>
      <c r="N20" s="1"/>
      <c r="O20" s="1"/>
      <c r="P20" s="1"/>
      <c r="Q20" s="1"/>
      <c r="R20" s="1"/>
      <c r="S20" s="1"/>
    </row>
    <row r="21" spans="1:19" x14ac:dyDescent="0.35">
      <c r="A21" s="1">
        <v>16</v>
      </c>
      <c r="B21" t="s">
        <v>52</v>
      </c>
      <c r="C21" t="s">
        <v>7</v>
      </c>
      <c r="D21" s="1">
        <v>71</v>
      </c>
      <c r="F21" s="1">
        <v>1</v>
      </c>
      <c r="G21" s="1">
        <v>3.3820000000000001</v>
      </c>
      <c r="H21" s="1"/>
      <c r="I21" s="1"/>
      <c r="J21" s="1">
        <v>3</v>
      </c>
      <c r="K21" s="1">
        <v>3.38</v>
      </c>
      <c r="L21" s="1">
        <v>4</v>
      </c>
      <c r="M21" s="1">
        <v>3.3620000000000001</v>
      </c>
      <c r="N21" s="1"/>
      <c r="O21" s="1"/>
      <c r="P21" s="1"/>
      <c r="Q21" s="1"/>
      <c r="R21" s="1"/>
      <c r="S21" s="1"/>
    </row>
    <row r="22" spans="1:19" x14ac:dyDescent="0.35">
      <c r="A22" s="1">
        <v>17</v>
      </c>
      <c r="B22" t="s">
        <v>118</v>
      </c>
      <c r="C22" t="s">
        <v>7</v>
      </c>
      <c r="D22" s="1">
        <v>71</v>
      </c>
      <c r="F22" s="1">
        <v>4</v>
      </c>
      <c r="G22" s="1">
        <v>5.2240000000000002</v>
      </c>
      <c r="H22" s="1">
        <v>2</v>
      </c>
      <c r="I22" s="1">
        <v>3.294</v>
      </c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x14ac:dyDescent="0.35">
      <c r="A23" s="11">
        <v>18</v>
      </c>
      <c r="B23" s="12" t="s">
        <v>125</v>
      </c>
      <c r="C23" s="12" t="s">
        <v>7</v>
      </c>
      <c r="D23" s="11">
        <v>71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x14ac:dyDescent="0.35">
      <c r="A24" s="1">
        <v>19</v>
      </c>
      <c r="B24" t="s">
        <v>119</v>
      </c>
      <c r="C24" t="s">
        <v>7</v>
      </c>
      <c r="D24" s="1">
        <v>71</v>
      </c>
      <c r="F24" s="1">
        <v>4</v>
      </c>
      <c r="G24" s="1">
        <v>4.0679999999999996</v>
      </c>
      <c r="H24" s="1">
        <v>3</v>
      </c>
      <c r="I24" s="1">
        <v>3.669</v>
      </c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x14ac:dyDescent="0.35">
      <c r="A25" s="1">
        <v>20</v>
      </c>
      <c r="B25" t="s">
        <v>53</v>
      </c>
      <c r="C25" t="s">
        <v>7</v>
      </c>
      <c r="D25" s="1">
        <v>71</v>
      </c>
      <c r="F25" s="1">
        <v>3</v>
      </c>
      <c r="G25" s="1">
        <v>3.3450000000000002</v>
      </c>
      <c r="H25" s="1">
        <v>1</v>
      </c>
      <c r="I25" s="1">
        <v>3.2349999999999999</v>
      </c>
      <c r="J25" s="1"/>
      <c r="K25" s="1"/>
      <c r="L25" s="1">
        <v>3</v>
      </c>
      <c r="M25" s="1">
        <v>3.258</v>
      </c>
      <c r="N25" s="1"/>
      <c r="O25" s="1"/>
      <c r="P25" s="1"/>
      <c r="Q25" s="1"/>
      <c r="R25" s="1"/>
      <c r="S25" s="1"/>
    </row>
    <row r="26" spans="1:19" x14ac:dyDescent="0.35">
      <c r="A26" s="1">
        <v>21</v>
      </c>
      <c r="B26" t="s">
        <v>63</v>
      </c>
      <c r="C26" t="s">
        <v>7</v>
      </c>
      <c r="D26" s="1">
        <v>71</v>
      </c>
      <c r="F26" s="1">
        <v>2</v>
      </c>
      <c r="G26" s="1">
        <v>3.8620000000000001</v>
      </c>
      <c r="H26" s="1">
        <v>2</v>
      </c>
      <c r="I26" s="1">
        <v>3.4820000000000002</v>
      </c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x14ac:dyDescent="0.35">
      <c r="A27" s="1">
        <v>22</v>
      </c>
      <c r="B27" t="s">
        <v>120</v>
      </c>
      <c r="C27" t="s">
        <v>7</v>
      </c>
      <c r="D27" s="1">
        <v>71</v>
      </c>
      <c r="F27" s="1">
        <v>2</v>
      </c>
      <c r="G27" s="1">
        <v>3.3359999999999999</v>
      </c>
      <c r="H27" s="1">
        <v>1</v>
      </c>
      <c r="I27" s="1">
        <v>3.3039999999999998</v>
      </c>
      <c r="J27" s="1"/>
      <c r="K27" s="1"/>
      <c r="L27" s="1">
        <v>3</v>
      </c>
      <c r="M27" s="1">
        <v>3.3140000000000001</v>
      </c>
      <c r="N27" s="1"/>
      <c r="O27" s="1"/>
      <c r="P27" s="1"/>
      <c r="Q27" s="1"/>
      <c r="R27" s="1"/>
      <c r="S27" s="1"/>
    </row>
    <row r="28" spans="1:19" x14ac:dyDescent="0.35">
      <c r="A28" s="1">
        <v>23</v>
      </c>
      <c r="B28" t="s">
        <v>71</v>
      </c>
      <c r="C28" t="s">
        <v>7</v>
      </c>
      <c r="D28" s="1">
        <v>12</v>
      </c>
      <c r="F28" s="1">
        <v>1</v>
      </c>
      <c r="G28" s="1">
        <v>3.117</v>
      </c>
      <c r="H28" s="1"/>
      <c r="I28" s="1"/>
      <c r="J28" s="1">
        <v>1</v>
      </c>
      <c r="K28" s="1">
        <v>3.1339999999999999</v>
      </c>
      <c r="L28" s="1"/>
      <c r="M28" s="1"/>
      <c r="N28" s="1">
        <v>1</v>
      </c>
      <c r="O28" s="1">
        <v>3.1219999999999999</v>
      </c>
      <c r="P28" s="1"/>
      <c r="Q28" s="1"/>
      <c r="R28" s="1">
        <v>1</v>
      </c>
      <c r="S28" s="1">
        <v>3.133</v>
      </c>
    </row>
    <row r="29" spans="1:19" x14ac:dyDescent="0.35">
      <c r="A29" s="1">
        <v>24</v>
      </c>
      <c r="B29" t="s">
        <v>48</v>
      </c>
      <c r="C29" t="s">
        <v>7</v>
      </c>
      <c r="D29" s="1">
        <v>12</v>
      </c>
      <c r="F29" s="1">
        <v>2</v>
      </c>
      <c r="G29" s="1">
        <v>3.2789999999999999</v>
      </c>
      <c r="H29" s="1">
        <v>1</v>
      </c>
      <c r="I29" s="1">
        <v>3.3079999999999998</v>
      </c>
      <c r="J29" s="1"/>
      <c r="K29" s="1"/>
      <c r="L29" s="1">
        <v>2</v>
      </c>
      <c r="M29" s="1">
        <v>3.2650000000000001</v>
      </c>
      <c r="N29" s="1"/>
      <c r="O29" s="1"/>
      <c r="P29" s="1"/>
      <c r="Q29" s="1"/>
      <c r="R29" s="1"/>
      <c r="S29" s="1"/>
    </row>
    <row r="30" spans="1:19" x14ac:dyDescent="0.35">
      <c r="A30" s="1">
        <v>25</v>
      </c>
      <c r="B30" t="s">
        <v>121</v>
      </c>
      <c r="C30" t="s">
        <v>7</v>
      </c>
      <c r="D30" s="1">
        <v>12</v>
      </c>
      <c r="F30" s="1">
        <v>2</v>
      </c>
      <c r="G30" s="1">
        <v>3.194</v>
      </c>
      <c r="H30" s="1">
        <v>1</v>
      </c>
      <c r="I30" s="1">
        <v>3.2370000000000001</v>
      </c>
      <c r="J30" s="1"/>
      <c r="K30" s="1"/>
      <c r="L30" s="1">
        <v>1</v>
      </c>
      <c r="M30" s="1">
        <v>3.2250000000000001</v>
      </c>
      <c r="N30" s="1"/>
      <c r="O30" s="1"/>
      <c r="P30" s="1">
        <v>4</v>
      </c>
      <c r="Q30" s="1">
        <v>3.258</v>
      </c>
      <c r="R30" s="1"/>
      <c r="S30" s="1"/>
    </row>
    <row r="31" spans="1:19" x14ac:dyDescent="0.35">
      <c r="A31" s="1">
        <v>26</v>
      </c>
      <c r="B31" t="s">
        <v>122</v>
      </c>
      <c r="C31" t="s">
        <v>7</v>
      </c>
      <c r="D31" s="1">
        <v>12</v>
      </c>
      <c r="F31" s="1">
        <v>1</v>
      </c>
      <c r="G31" s="1">
        <v>3.1930000000000001</v>
      </c>
      <c r="H31" s="1"/>
      <c r="I31" s="1"/>
      <c r="J31" s="1">
        <v>2</v>
      </c>
      <c r="K31" s="1">
        <v>3.2170000000000001</v>
      </c>
      <c r="L31" s="1">
        <v>2</v>
      </c>
      <c r="M31" s="1">
        <v>3.21</v>
      </c>
      <c r="N31" s="1"/>
      <c r="O31" s="1"/>
      <c r="P31" s="1"/>
      <c r="Q31" s="1"/>
      <c r="R31" s="1"/>
      <c r="S31" s="1"/>
    </row>
    <row r="32" spans="1:19" x14ac:dyDescent="0.35">
      <c r="A32" s="1">
        <v>27</v>
      </c>
      <c r="B32" s="5" t="s">
        <v>123</v>
      </c>
      <c r="C32" t="s">
        <v>7</v>
      </c>
      <c r="D32" s="1">
        <v>12</v>
      </c>
      <c r="F32" s="1">
        <v>1</v>
      </c>
      <c r="G32" s="1">
        <v>3.169</v>
      </c>
      <c r="H32" s="1"/>
      <c r="I32" s="1"/>
      <c r="J32" s="1">
        <v>2</v>
      </c>
      <c r="K32" s="1">
        <v>3.1880000000000002</v>
      </c>
      <c r="L32" s="1">
        <v>1</v>
      </c>
      <c r="M32" s="1">
        <v>3.177</v>
      </c>
      <c r="N32" s="1"/>
      <c r="O32" s="1"/>
      <c r="P32" s="1">
        <v>1</v>
      </c>
      <c r="Q32" s="1">
        <v>3.226</v>
      </c>
      <c r="R32" s="1">
        <v>2</v>
      </c>
      <c r="S32" s="1">
        <v>3.1749999999999998</v>
      </c>
    </row>
    <row r="33" spans="1:19" x14ac:dyDescent="0.35">
      <c r="A33" s="1">
        <v>28</v>
      </c>
      <c r="B33" s="5" t="s">
        <v>124</v>
      </c>
      <c r="C33" t="s">
        <v>7</v>
      </c>
      <c r="D33" s="1">
        <v>277</v>
      </c>
      <c r="F33" s="1">
        <v>3</v>
      </c>
      <c r="G33" s="1">
        <v>7.8250000000000002</v>
      </c>
      <c r="H33" s="1">
        <v>4</v>
      </c>
      <c r="I33" s="1">
        <v>7.6769999999999996</v>
      </c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x14ac:dyDescent="0.35">
      <c r="B34" s="1" t="s">
        <v>29</v>
      </c>
      <c r="F34" s="1"/>
      <c r="G34" s="10">
        <f>MIN(G6:G33)</f>
        <v>3.117</v>
      </c>
      <c r="H34" s="1"/>
      <c r="I34" s="1">
        <f>MIN(I6:I33)</f>
        <v>3.2349999999999999</v>
      </c>
      <c r="J34" s="1"/>
      <c r="K34" s="1">
        <f>MIN(K6:K33)</f>
        <v>3.1339999999999999</v>
      </c>
      <c r="L34" s="1"/>
      <c r="M34" s="1">
        <f>MIN(M6:M33)</f>
        <v>3.177</v>
      </c>
      <c r="N34" s="1"/>
      <c r="O34" s="1">
        <f>MIN(O6:O33)</f>
        <v>3.1219999999999999</v>
      </c>
      <c r="P34" s="1"/>
      <c r="Q34" s="1">
        <f>MIN(Q6:Q33)</f>
        <v>3.226</v>
      </c>
      <c r="R34" s="1"/>
      <c r="S34" s="1">
        <f>MIN(S6:S33)</f>
        <v>3.133</v>
      </c>
    </row>
    <row r="35" spans="1:19" x14ac:dyDescent="0.35">
      <c r="B35" s="1" t="s">
        <v>30</v>
      </c>
      <c r="F35" s="1"/>
      <c r="G35" s="1">
        <f>MAX(G6:G33)</f>
        <v>7.8250000000000002</v>
      </c>
      <c r="H35" s="1"/>
      <c r="I35" s="1">
        <f>MAX(I6:I33)</f>
        <v>7.6769999999999996</v>
      </c>
      <c r="J35" s="1"/>
      <c r="K35" s="1">
        <f>MAX(K6:K33)</f>
        <v>3.38</v>
      </c>
      <c r="L35" s="1"/>
      <c r="M35" s="1">
        <f>MAX(M6:M33)</f>
        <v>3.3620000000000001</v>
      </c>
      <c r="N35" s="1"/>
      <c r="O35" s="1">
        <f>MAX(O6:O33)</f>
        <v>3.2429999999999999</v>
      </c>
      <c r="P35" s="1"/>
      <c r="Q35" s="1">
        <f>MAX(Q6:Q33)</f>
        <v>3.258</v>
      </c>
      <c r="R35" s="1"/>
      <c r="S35" s="1">
        <f>MAX(S6:S33)</f>
        <v>3.1749999999999998</v>
      </c>
    </row>
    <row r="36" spans="1:19" x14ac:dyDescent="0.35">
      <c r="B36" s="1"/>
      <c r="F36" s="1"/>
      <c r="G36" s="1"/>
      <c r="H36" s="1"/>
      <c r="I36" s="1"/>
      <c r="J36" s="1"/>
      <c r="K36" s="1"/>
      <c r="L36" s="1"/>
      <c r="M36" s="1"/>
      <c r="N36" s="1"/>
      <c r="O36" s="1"/>
      <c r="Q36" s="1"/>
    </row>
    <row r="37" spans="1:19" x14ac:dyDescent="0.35">
      <c r="F37" s="1" t="s">
        <v>1</v>
      </c>
      <c r="G37" s="1"/>
      <c r="H37" s="1"/>
      <c r="I37" s="1"/>
      <c r="J37" s="1"/>
      <c r="K37" s="1"/>
      <c r="L37" s="1"/>
      <c r="M37" s="1"/>
      <c r="N37" s="1"/>
      <c r="O37" s="1"/>
    </row>
    <row r="38" spans="1:19" x14ac:dyDescent="0.35">
      <c r="F38" s="1">
        <v>22</v>
      </c>
      <c r="G38" s="10">
        <v>2</v>
      </c>
      <c r="H38" s="1">
        <v>20</v>
      </c>
      <c r="I38" s="1">
        <v>7</v>
      </c>
      <c r="J38" s="1"/>
      <c r="K38" s="1"/>
      <c r="L38" s="1"/>
      <c r="M38" s="6">
        <f t="shared" ref="M38:P43" si="0">VLOOKUP(F38,$A$6:$S$33,7,FALSE)</f>
        <v>3.3359999999999999</v>
      </c>
      <c r="N38" s="6">
        <f t="shared" si="0"/>
        <v>3.2290000000000001</v>
      </c>
      <c r="O38" s="6">
        <f t="shared" si="0"/>
        <v>3.3450000000000002</v>
      </c>
      <c r="P38" s="6">
        <f t="shared" si="0"/>
        <v>4.0060000000000002</v>
      </c>
      <c r="Q38" s="6"/>
      <c r="R38" s="6"/>
    </row>
    <row r="39" spans="1:19" x14ac:dyDescent="0.35">
      <c r="F39" s="10">
        <v>26</v>
      </c>
      <c r="G39" s="1">
        <v>14</v>
      </c>
      <c r="H39" s="1">
        <v>4</v>
      </c>
      <c r="I39" s="1">
        <v>5</v>
      </c>
      <c r="J39" s="1"/>
      <c r="K39" s="1"/>
      <c r="L39" s="1"/>
      <c r="M39" s="6">
        <f t="shared" si="0"/>
        <v>3.1930000000000001</v>
      </c>
      <c r="N39" s="6">
        <f t="shared" si="0"/>
        <v>3.6070000000000002</v>
      </c>
      <c r="O39" s="6">
        <f t="shared" si="0"/>
        <v>3.4649999999999999</v>
      </c>
      <c r="P39" s="6">
        <f t="shared" si="0"/>
        <v>3.5249999999999999</v>
      </c>
      <c r="Q39" s="6"/>
      <c r="R39" s="6"/>
    </row>
    <row r="40" spans="1:19" x14ac:dyDescent="0.35">
      <c r="F40" s="1">
        <v>17</v>
      </c>
      <c r="G40" s="1">
        <v>24</v>
      </c>
      <c r="H40" s="1">
        <v>9</v>
      </c>
      <c r="I40" s="10">
        <v>3</v>
      </c>
      <c r="J40" s="1"/>
      <c r="K40" s="1"/>
      <c r="M40" s="6">
        <f t="shared" si="0"/>
        <v>5.2240000000000002</v>
      </c>
      <c r="N40" s="6">
        <f t="shared" si="0"/>
        <v>3.2789999999999999</v>
      </c>
      <c r="O40" s="6">
        <f t="shared" si="0"/>
        <v>3.3639999999999999</v>
      </c>
      <c r="P40" s="6">
        <f t="shared" si="0"/>
        <v>3.2730000000000001</v>
      </c>
      <c r="Q40" s="6"/>
      <c r="R40" s="6"/>
    </row>
    <row r="41" spans="1:19" x14ac:dyDescent="0.35">
      <c r="A41"/>
      <c r="D41"/>
      <c r="E41"/>
      <c r="F41" s="10">
        <v>15</v>
      </c>
      <c r="G41" s="1">
        <v>21</v>
      </c>
      <c r="H41" s="1">
        <v>13</v>
      </c>
      <c r="I41" s="1">
        <v>19</v>
      </c>
      <c r="J41" s="1"/>
      <c r="K41" s="1"/>
      <c r="M41" s="6">
        <f t="shared" si="0"/>
        <v>3.302</v>
      </c>
      <c r="N41" s="6">
        <f t="shared" si="0"/>
        <v>3.8620000000000001</v>
      </c>
      <c r="O41" s="6">
        <f t="shared" si="0"/>
        <v>3.9159999999999999</v>
      </c>
      <c r="P41" s="6">
        <f t="shared" si="0"/>
        <v>4.0679999999999996</v>
      </c>
      <c r="Q41" s="6"/>
      <c r="R41" s="6"/>
    </row>
    <row r="42" spans="1:19" x14ac:dyDescent="0.35">
      <c r="A42"/>
      <c r="D42"/>
      <c r="E42"/>
      <c r="F42" s="10">
        <v>27</v>
      </c>
      <c r="G42" s="1">
        <v>10</v>
      </c>
      <c r="H42" s="1">
        <v>11</v>
      </c>
      <c r="I42" s="1">
        <v>6</v>
      </c>
      <c r="J42" s="1"/>
      <c r="K42" s="1"/>
      <c r="M42" s="6">
        <f t="shared" si="0"/>
        <v>3.169</v>
      </c>
      <c r="N42" s="6">
        <f t="shared" si="0"/>
        <v>4.7450000000000001</v>
      </c>
      <c r="O42" s="6">
        <f t="shared" si="0"/>
        <v>3.3860000000000001</v>
      </c>
      <c r="P42" s="6">
        <f t="shared" si="0"/>
        <v>3.508</v>
      </c>
      <c r="Q42" s="6"/>
      <c r="R42" s="6"/>
    </row>
    <row r="43" spans="1:19" x14ac:dyDescent="0.35">
      <c r="A43"/>
      <c r="D43"/>
      <c r="E43"/>
      <c r="F43" s="1">
        <v>8</v>
      </c>
      <c r="G43" s="1">
        <v>1</v>
      </c>
      <c r="H43" s="1">
        <v>12</v>
      </c>
      <c r="I43" s="10">
        <v>16</v>
      </c>
      <c r="J43" s="1"/>
      <c r="K43" s="1"/>
      <c r="M43" s="6">
        <f t="shared" si="0"/>
        <v>3.8010000000000002</v>
      </c>
      <c r="N43" s="6">
        <f t="shared" si="0"/>
        <v>4.9809999999999999</v>
      </c>
      <c r="O43" s="6">
        <f t="shared" si="0"/>
        <v>7.76</v>
      </c>
      <c r="P43" s="6">
        <f t="shared" si="0"/>
        <v>3.3820000000000001</v>
      </c>
      <c r="Q43" s="6"/>
      <c r="R43" s="6"/>
    </row>
    <row r="44" spans="1:19" x14ac:dyDescent="0.35">
      <c r="A44"/>
      <c r="D44"/>
      <c r="E44"/>
      <c r="F44" s="1">
        <v>25</v>
      </c>
      <c r="G44" s="1">
        <v>28</v>
      </c>
      <c r="H44" s="10">
        <v>23</v>
      </c>
      <c r="I44" s="1"/>
      <c r="J44" s="1"/>
      <c r="K44" s="1"/>
      <c r="M44" s="6">
        <f>VLOOKUP(F44,$A$6:$S$33,7,FALSE)</f>
        <v>3.194</v>
      </c>
      <c r="N44" s="6">
        <f>VLOOKUP(G44,$A$6:$S$33,7,FALSE)</f>
        <v>7.8250000000000002</v>
      </c>
      <c r="O44" s="6">
        <f>VLOOKUP(H44,$A$6:$S$33,7,FALSE)</f>
        <v>3.117</v>
      </c>
      <c r="P44" s="6"/>
      <c r="Q44" s="6"/>
      <c r="R44" s="6"/>
    </row>
    <row r="45" spans="1:19" x14ac:dyDescent="0.35">
      <c r="A45"/>
      <c r="D45"/>
      <c r="E45"/>
      <c r="F45" s="1"/>
      <c r="G45" s="1"/>
      <c r="H45" s="1"/>
      <c r="I45" s="1"/>
      <c r="J45" s="1"/>
      <c r="K45" s="1"/>
      <c r="M45" s="6"/>
      <c r="N45" s="6"/>
      <c r="O45" s="6"/>
      <c r="P45" s="6"/>
      <c r="Q45" s="6"/>
      <c r="R45" s="6"/>
    </row>
    <row r="46" spans="1:19" x14ac:dyDescent="0.35">
      <c r="A46"/>
      <c r="D46"/>
      <c r="E46"/>
      <c r="F46" s="1" t="s">
        <v>2</v>
      </c>
      <c r="G46" s="1"/>
      <c r="H46" s="1"/>
      <c r="I46" s="1"/>
      <c r="J46" s="1"/>
      <c r="K46" s="1"/>
      <c r="M46" s="6"/>
      <c r="N46" s="6"/>
      <c r="O46" s="6"/>
      <c r="P46" s="6"/>
      <c r="Q46" s="6"/>
      <c r="R46" s="6"/>
    </row>
    <row r="47" spans="1:19" x14ac:dyDescent="0.35">
      <c r="A47"/>
      <c r="D47"/>
      <c r="E47"/>
      <c r="F47" s="1">
        <v>9</v>
      </c>
      <c r="G47" s="10">
        <v>20</v>
      </c>
      <c r="H47" s="1">
        <v>17</v>
      </c>
      <c r="I47" s="1">
        <v>10</v>
      </c>
      <c r="J47" s="1"/>
      <c r="K47" s="1"/>
      <c r="M47" s="6">
        <f t="shared" ref="M47:P51" si="1">VLOOKUP(F47,$A$6:$S$33,9,FALSE)</f>
        <v>4.8920000000000003</v>
      </c>
      <c r="N47" s="6">
        <f t="shared" si="1"/>
        <v>3.2349999999999999</v>
      </c>
      <c r="O47" s="6">
        <f t="shared" si="1"/>
        <v>3.294</v>
      </c>
      <c r="P47" s="6">
        <f t="shared" si="1"/>
        <v>4.5449999999999999</v>
      </c>
      <c r="Q47" s="6"/>
      <c r="R47" s="6"/>
    </row>
    <row r="48" spans="1:19" x14ac:dyDescent="0.35">
      <c r="A48"/>
      <c r="D48"/>
      <c r="E48"/>
      <c r="F48" s="1">
        <v>7</v>
      </c>
      <c r="G48" s="10">
        <v>24</v>
      </c>
      <c r="H48" s="1">
        <v>21</v>
      </c>
      <c r="I48" s="1">
        <v>8</v>
      </c>
      <c r="J48" s="1"/>
      <c r="K48" s="1"/>
      <c r="M48" s="6">
        <f t="shared" si="1"/>
        <v>3.5539999999999998</v>
      </c>
      <c r="N48" s="6">
        <f t="shared" si="1"/>
        <v>3.3079999999999998</v>
      </c>
      <c r="O48" s="6">
        <f t="shared" si="1"/>
        <v>3.4820000000000002</v>
      </c>
      <c r="P48" s="6">
        <f t="shared" si="1"/>
        <v>3.621</v>
      </c>
      <c r="Q48" s="6"/>
      <c r="R48" s="6"/>
    </row>
    <row r="49" spans="1:18" x14ac:dyDescent="0.35">
      <c r="A49"/>
      <c r="D49"/>
      <c r="E49"/>
      <c r="F49" s="1">
        <v>6</v>
      </c>
      <c r="G49" s="1">
        <v>12</v>
      </c>
      <c r="H49" s="10">
        <v>14</v>
      </c>
      <c r="I49" s="1">
        <v>4</v>
      </c>
      <c r="J49" s="1"/>
      <c r="K49" s="1"/>
      <c r="M49" s="6">
        <f t="shared" si="1"/>
        <v>3.5960000000000001</v>
      </c>
      <c r="N49" s="6">
        <f t="shared" si="1"/>
        <v>3.9649999999999999</v>
      </c>
      <c r="O49" s="6">
        <f t="shared" si="1"/>
        <v>3.5569999999999999</v>
      </c>
      <c r="P49" s="6">
        <f t="shared" si="1"/>
        <v>3.3820000000000001</v>
      </c>
      <c r="Q49" s="6"/>
      <c r="R49" s="6"/>
    </row>
    <row r="50" spans="1:18" x14ac:dyDescent="0.35">
      <c r="A50"/>
      <c r="D50"/>
      <c r="E50"/>
      <c r="F50" s="10">
        <v>25</v>
      </c>
      <c r="G50" s="1">
        <v>11</v>
      </c>
      <c r="H50" s="1">
        <v>28</v>
      </c>
      <c r="I50" s="1">
        <v>13</v>
      </c>
      <c r="J50" s="1"/>
      <c r="K50" s="1"/>
      <c r="M50" s="6">
        <f t="shared" si="1"/>
        <v>3.2370000000000001</v>
      </c>
      <c r="N50" s="6">
        <f t="shared" si="1"/>
        <v>3.2930000000000001</v>
      </c>
      <c r="O50" s="6">
        <f t="shared" si="1"/>
        <v>7.6769999999999996</v>
      </c>
      <c r="P50" s="6">
        <f t="shared" si="1"/>
        <v>3.9649999999999999</v>
      </c>
      <c r="Q50" s="6"/>
      <c r="R50" s="6"/>
    </row>
    <row r="51" spans="1:18" x14ac:dyDescent="0.35">
      <c r="A51"/>
      <c r="D51"/>
      <c r="E51"/>
      <c r="F51" s="10">
        <v>22</v>
      </c>
      <c r="G51" s="1">
        <v>19</v>
      </c>
      <c r="H51" s="1">
        <v>5</v>
      </c>
      <c r="I51" s="1">
        <v>1</v>
      </c>
      <c r="J51" s="1"/>
      <c r="K51" s="1"/>
      <c r="M51" s="6">
        <f t="shared" si="1"/>
        <v>3.3039999999999998</v>
      </c>
      <c r="N51" s="6">
        <f t="shared" si="1"/>
        <v>3.669</v>
      </c>
      <c r="O51" s="6">
        <f t="shared" si="1"/>
        <v>3.5249999999999999</v>
      </c>
      <c r="P51" s="6">
        <f t="shared" si="1"/>
        <v>4.1539999999999999</v>
      </c>
      <c r="Q51" s="6"/>
      <c r="R51" s="6"/>
    </row>
    <row r="52" spans="1:18" x14ac:dyDescent="0.35">
      <c r="F52" s="1"/>
      <c r="G52" s="1"/>
      <c r="H52" s="1"/>
      <c r="I52" s="1"/>
      <c r="J52" s="1"/>
      <c r="K52" s="1"/>
      <c r="M52" s="6"/>
      <c r="N52" s="6"/>
      <c r="O52" s="6"/>
      <c r="P52" s="6"/>
      <c r="Q52" s="6"/>
      <c r="R52" s="6"/>
    </row>
    <row r="53" spans="1:18" x14ac:dyDescent="0.35">
      <c r="F53" s="1" t="s">
        <v>3</v>
      </c>
      <c r="G53" s="1"/>
      <c r="H53" s="1"/>
      <c r="I53" s="1"/>
      <c r="J53" s="1"/>
      <c r="K53" s="1"/>
      <c r="M53" s="6"/>
      <c r="N53" s="6"/>
      <c r="O53" s="6"/>
      <c r="P53" s="6"/>
      <c r="Q53" s="6"/>
      <c r="R53" s="6"/>
    </row>
    <row r="54" spans="1:18" x14ac:dyDescent="0.35">
      <c r="F54" s="1">
        <v>2</v>
      </c>
      <c r="G54" s="1">
        <v>27</v>
      </c>
      <c r="H54" s="10">
        <v>23</v>
      </c>
      <c r="I54" s="1">
        <v>15</v>
      </c>
      <c r="J54" s="1"/>
      <c r="K54" s="1"/>
      <c r="M54" s="6">
        <f>VLOOKUP(F54,$A$6:$S$33,11,FALSE)</f>
        <v>3.2269999999999999</v>
      </c>
      <c r="N54" s="6">
        <f>VLOOKUP(G54,$A$6:$S$33,11,FALSE)</f>
        <v>3.1880000000000002</v>
      </c>
      <c r="O54" s="6">
        <f>VLOOKUP(H54,$A$6:$S$33,11,FALSE)</f>
        <v>3.1339999999999999</v>
      </c>
      <c r="P54" s="6">
        <f>VLOOKUP(I54,$A$6:$S$33,11,FALSE)</f>
        <v>3.2480000000000002</v>
      </c>
      <c r="Q54" s="6"/>
      <c r="R54" s="6"/>
    </row>
    <row r="55" spans="1:18" x14ac:dyDescent="0.35">
      <c r="F55" s="1">
        <v>26</v>
      </c>
      <c r="G55" s="10">
        <v>3</v>
      </c>
      <c r="H55" s="1">
        <v>16</v>
      </c>
      <c r="I55" s="1"/>
      <c r="J55" s="1"/>
      <c r="K55" s="1"/>
      <c r="M55" s="6">
        <f>VLOOKUP(F55,$A$6:$S$33,11,FALSE)</f>
        <v>3.2170000000000001</v>
      </c>
      <c r="N55" s="6">
        <f>VLOOKUP(G55,$A$6:$S$33,11,FALSE)</f>
        <v>3.214</v>
      </c>
      <c r="O55" s="6">
        <f>VLOOKUP(H55,$A$6:$S$33,11,FALSE)</f>
        <v>3.38</v>
      </c>
      <c r="P55" s="6"/>
      <c r="Q55" s="6"/>
      <c r="R55" s="6"/>
    </row>
    <row r="56" spans="1:18" x14ac:dyDescent="0.35">
      <c r="F56" s="1"/>
      <c r="G56" s="1"/>
      <c r="H56" s="1"/>
      <c r="I56" s="1"/>
      <c r="J56" s="1"/>
      <c r="K56" s="1"/>
      <c r="M56" s="6"/>
      <c r="N56" s="6"/>
      <c r="O56" s="6"/>
      <c r="P56" s="6"/>
      <c r="Q56" s="6"/>
      <c r="R56" s="6"/>
    </row>
    <row r="57" spans="1:18" x14ac:dyDescent="0.35">
      <c r="F57" s="1" t="s">
        <v>4</v>
      </c>
      <c r="G57" s="1"/>
      <c r="H57" s="1"/>
      <c r="I57" s="1"/>
      <c r="J57" s="1"/>
      <c r="K57" s="1"/>
      <c r="M57" s="6"/>
      <c r="N57" s="6"/>
      <c r="O57" s="6"/>
      <c r="P57" s="6"/>
      <c r="Q57" s="6"/>
      <c r="R57" s="6"/>
    </row>
    <row r="58" spans="1:18" x14ac:dyDescent="0.35">
      <c r="F58" s="10">
        <v>27</v>
      </c>
      <c r="G58" s="1">
        <v>20</v>
      </c>
      <c r="H58" s="1">
        <v>26</v>
      </c>
      <c r="I58" s="1">
        <v>16</v>
      </c>
      <c r="J58" s="1"/>
      <c r="K58" s="1"/>
      <c r="M58" s="6">
        <f>VLOOKUP(F58,$A$6:$S$33,13,FALSE)</f>
        <v>3.177</v>
      </c>
      <c r="N58" s="6">
        <f>VLOOKUP(G58,$A$6:$S$33,13,FALSE)</f>
        <v>3.258</v>
      </c>
      <c r="O58" s="6">
        <f>VLOOKUP(H58,$A$6:$S$33,13,FALSE)</f>
        <v>3.21</v>
      </c>
      <c r="P58" s="6">
        <f>VLOOKUP(I58,$A$6:$S$33,13,FALSE)</f>
        <v>3.3620000000000001</v>
      </c>
      <c r="Q58" s="6"/>
      <c r="R58" s="6"/>
    </row>
    <row r="59" spans="1:18" x14ac:dyDescent="0.35">
      <c r="F59" s="10">
        <v>2</v>
      </c>
      <c r="G59" s="1">
        <v>22</v>
      </c>
      <c r="H59" s="1">
        <v>15</v>
      </c>
      <c r="I59" s="1"/>
      <c r="J59" s="1"/>
      <c r="K59" s="1"/>
      <c r="M59" s="6">
        <f t="shared" ref="M59:O60" si="2">VLOOKUP(F59,$A$6:$S$33,13,FALSE)</f>
        <v>3.24</v>
      </c>
      <c r="N59" s="6">
        <f t="shared" si="2"/>
        <v>3.3140000000000001</v>
      </c>
      <c r="O59" s="6">
        <f t="shared" si="2"/>
        <v>3.2810000000000001</v>
      </c>
      <c r="P59" s="6"/>
      <c r="Q59" s="6"/>
      <c r="R59" s="6"/>
    </row>
    <row r="60" spans="1:18" x14ac:dyDescent="0.35">
      <c r="F60" s="1">
        <v>24</v>
      </c>
      <c r="G60" s="1">
        <v>4</v>
      </c>
      <c r="H60" s="10">
        <v>25</v>
      </c>
      <c r="I60" s="1"/>
      <c r="J60" s="1"/>
      <c r="K60" s="1"/>
      <c r="M60" s="6">
        <f t="shared" si="2"/>
        <v>3.2650000000000001</v>
      </c>
      <c r="N60" s="6">
        <f t="shared" si="2"/>
        <v>3.3479999999999999</v>
      </c>
      <c r="O60" s="6">
        <f t="shared" si="2"/>
        <v>3.2250000000000001</v>
      </c>
      <c r="P60" s="6"/>
      <c r="Q60" s="6"/>
      <c r="R60" s="6"/>
    </row>
    <row r="61" spans="1:18" x14ac:dyDescent="0.35">
      <c r="F61" s="1"/>
      <c r="G61" s="1"/>
      <c r="H61" s="1"/>
      <c r="I61" s="1"/>
      <c r="J61" s="1"/>
      <c r="K61" s="1"/>
      <c r="M61" s="6"/>
      <c r="N61" s="6"/>
      <c r="O61" s="6"/>
      <c r="P61" s="6"/>
      <c r="Q61" s="6"/>
      <c r="R61" s="6"/>
    </row>
    <row r="62" spans="1:18" x14ac:dyDescent="0.35">
      <c r="F62" s="1" t="s">
        <v>5</v>
      </c>
      <c r="G62" s="1"/>
      <c r="H62" s="1"/>
      <c r="I62" s="1"/>
      <c r="J62" s="1"/>
      <c r="K62" s="1"/>
      <c r="M62" s="6"/>
      <c r="N62" s="6"/>
      <c r="O62" s="6"/>
      <c r="P62" s="6"/>
      <c r="Q62" s="6"/>
      <c r="R62" s="6"/>
    </row>
    <row r="63" spans="1:18" x14ac:dyDescent="0.35">
      <c r="F63" s="10">
        <v>23</v>
      </c>
      <c r="G63" s="1">
        <v>3</v>
      </c>
      <c r="H63" s="1"/>
      <c r="I63" s="1"/>
      <c r="J63" s="1"/>
      <c r="K63" s="1"/>
      <c r="M63" s="6">
        <f>VLOOKUP(F63,$A$6:$S$33,15,FALSE)</f>
        <v>3.1219999999999999</v>
      </c>
      <c r="N63" s="6">
        <f>VLOOKUP(G63,$A$6:$S$33,15,FALSE)</f>
        <v>3.2429999999999999</v>
      </c>
      <c r="O63" s="6"/>
      <c r="P63" s="6"/>
      <c r="Q63" s="6"/>
      <c r="R63" s="6"/>
    </row>
    <row r="64" spans="1:18" x14ac:dyDescent="0.35">
      <c r="F64" s="1"/>
      <c r="G64" s="1"/>
      <c r="H64" s="1"/>
      <c r="I64" s="1"/>
      <c r="J64" s="1"/>
      <c r="K64" s="1"/>
      <c r="M64" s="6"/>
      <c r="N64" s="6"/>
      <c r="O64" s="6"/>
      <c r="P64" s="6"/>
      <c r="Q64" s="6"/>
      <c r="R64" s="6"/>
    </row>
    <row r="65" spans="6:18" x14ac:dyDescent="0.35">
      <c r="F65" s="1" t="s">
        <v>6</v>
      </c>
      <c r="G65" s="1"/>
      <c r="H65" s="1"/>
      <c r="I65" s="1"/>
      <c r="J65" s="1"/>
      <c r="K65" s="1"/>
      <c r="M65" s="6"/>
      <c r="N65" s="6"/>
      <c r="O65" s="6"/>
      <c r="P65" s="6"/>
      <c r="Q65" s="6"/>
      <c r="R65" s="6"/>
    </row>
    <row r="66" spans="6:18" x14ac:dyDescent="0.35">
      <c r="F66" s="1">
        <v>3</v>
      </c>
      <c r="G66" s="10">
        <v>27</v>
      </c>
      <c r="H66" s="1">
        <v>2</v>
      </c>
      <c r="I66" s="1">
        <v>25</v>
      </c>
      <c r="J66" s="1"/>
      <c r="K66" s="1"/>
      <c r="M66" s="6">
        <f>VLOOKUP(F66,$A$6:$S$33,17,FALSE)</f>
        <v>3.258</v>
      </c>
      <c r="N66" s="6">
        <f>VLOOKUP(G66,$A$6:$S$33,17,FALSE)</f>
        <v>3.226</v>
      </c>
      <c r="O66" s="6">
        <f t="shared" ref="O66:P66" si="3">VLOOKUP(H66,$A$6:$S$33,17,FALSE)</f>
        <v>3.2570000000000001</v>
      </c>
      <c r="P66" s="6">
        <f t="shared" si="3"/>
        <v>3.258</v>
      </c>
      <c r="Q66" s="6"/>
      <c r="R66" s="6"/>
    </row>
    <row r="67" spans="6:18" x14ac:dyDescent="0.35">
      <c r="F67" s="1"/>
      <c r="G67" s="1"/>
      <c r="H67" s="1"/>
      <c r="I67" s="1"/>
      <c r="J67" s="1"/>
      <c r="K67" s="1"/>
      <c r="M67" s="6"/>
      <c r="N67" s="6"/>
      <c r="O67" s="6"/>
      <c r="P67" s="6"/>
      <c r="Q67" s="6"/>
      <c r="R67" s="6"/>
    </row>
    <row r="68" spans="6:18" x14ac:dyDescent="0.35">
      <c r="F68" s="1" t="s">
        <v>66</v>
      </c>
      <c r="G68" s="1"/>
      <c r="H68" s="1"/>
      <c r="I68" s="1"/>
      <c r="J68" s="1"/>
      <c r="K68" s="1"/>
      <c r="M68" s="6"/>
      <c r="N68" s="6"/>
      <c r="O68" s="6"/>
      <c r="P68" s="6"/>
      <c r="Q68" s="6"/>
      <c r="R68" s="6"/>
    </row>
    <row r="69" spans="6:18" x14ac:dyDescent="0.35">
      <c r="F69" s="10">
        <v>23</v>
      </c>
      <c r="G69" s="1">
        <v>27</v>
      </c>
      <c r="H69" s="1"/>
      <c r="I69" s="1"/>
      <c r="J69" s="1"/>
      <c r="K69" s="1"/>
      <c r="M69" s="6">
        <f>VLOOKUP(F69,$A$6:$S$33,19,FALSE)</f>
        <v>3.133</v>
      </c>
      <c r="N69" s="6">
        <f>VLOOKUP(G69,$A$6:$S$33,19,FALSE)</f>
        <v>3.1749999999999998</v>
      </c>
      <c r="O69" s="6"/>
      <c r="P69" s="6"/>
      <c r="Q69" s="6"/>
      <c r="R69" s="6"/>
    </row>
    <row r="70" spans="6:18" x14ac:dyDescent="0.35">
      <c r="F70" s="1"/>
      <c r="G70" s="1"/>
      <c r="H70" s="1"/>
      <c r="I70" s="1"/>
      <c r="J70" s="1"/>
      <c r="K70" s="1"/>
    </row>
    <row r="71" spans="6:18" x14ac:dyDescent="0.35">
      <c r="F71" s="6">
        <f>COUNTA(F37:F69)-7</f>
        <v>20</v>
      </c>
      <c r="G71" s="6">
        <f>COUNTA(G37:G69)</f>
        <v>20</v>
      </c>
      <c r="H71" s="6">
        <f>COUNTA(H37:H69)</f>
        <v>18</v>
      </c>
      <c r="I71" s="6">
        <f>COUNTA(I37:I69)</f>
        <v>14</v>
      </c>
      <c r="J71" s="6"/>
      <c r="K71" s="6"/>
      <c r="M71" s="6">
        <f t="shared" ref="M71:R71" si="4">MIN(M38:M69)</f>
        <v>3.1219999999999999</v>
      </c>
      <c r="N71" s="6">
        <f t="shared" si="4"/>
        <v>3.1749999999999998</v>
      </c>
      <c r="O71" s="6">
        <f t="shared" si="4"/>
        <v>3.117</v>
      </c>
      <c r="P71" s="6">
        <f t="shared" si="4"/>
        <v>3.2480000000000002</v>
      </c>
      <c r="Q71" s="6">
        <f t="shared" si="4"/>
        <v>0</v>
      </c>
      <c r="R71" s="6">
        <f t="shared" si="4"/>
        <v>0</v>
      </c>
    </row>
    <row r="72" spans="6:18" x14ac:dyDescent="0.35">
      <c r="M72" s="1">
        <f t="shared" ref="M72:R72" si="5">MAX(M38:M69)</f>
        <v>5.2240000000000002</v>
      </c>
      <c r="N72" s="1">
        <f t="shared" si="5"/>
        <v>7.8250000000000002</v>
      </c>
      <c r="O72" s="1">
        <f t="shared" si="5"/>
        <v>7.76</v>
      </c>
      <c r="P72" s="1">
        <f t="shared" si="5"/>
        <v>4.5449999999999999</v>
      </c>
      <c r="Q72" s="1">
        <f t="shared" si="5"/>
        <v>0</v>
      </c>
      <c r="R72" s="1">
        <f t="shared" si="5"/>
        <v>0</v>
      </c>
    </row>
    <row r="73" spans="6:18" x14ac:dyDescent="0.35">
      <c r="M73" s="6">
        <f>AVERAGE(M38:M69)</f>
        <v>3.4720499999999994</v>
      </c>
      <c r="N73" s="6">
        <f t="shared" ref="N73:P73" si="6">AVERAGE(N38:N69)</f>
        <v>3.7481999999999998</v>
      </c>
      <c r="O73" s="6">
        <f t="shared" si="6"/>
        <v>3.8541666666666665</v>
      </c>
      <c r="P73" s="6">
        <f t="shared" si="6"/>
        <v>3.6640714285714289</v>
      </c>
      <c r="Q73" s="6"/>
      <c r="R73" s="6"/>
    </row>
  </sheetData>
  <phoneticPr fontId="2" type="noConversion"/>
  <pageMargins left="0.7" right="0.7" top="0.75" bottom="0.75" header="0.3" footer="0.3"/>
  <pageSetup scale="72" fitToHeight="0" orientation="landscape" r:id="rId1"/>
  <rowBreaks count="1" manualBreakCount="1">
    <brk id="36" max="1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38"/>
  <sheetViews>
    <sheetView showZeros="0" workbookViewId="0">
      <pane ySplit="5" topLeftCell="A6" activePane="bottomLeft" state="frozen"/>
      <selection pane="bottomLeft"/>
    </sheetView>
  </sheetViews>
  <sheetFormatPr defaultColWidth="8.90625" defaultRowHeight="14.5" x14ac:dyDescent="0.35"/>
  <cols>
    <col min="1" max="1" width="5.36328125" style="1" bestFit="1" customWidth="1"/>
    <col min="2" max="2" width="18.36328125" bestFit="1" customWidth="1"/>
    <col min="3" max="3" width="10.36328125" bestFit="1" customWidth="1"/>
    <col min="4" max="4" width="4" style="1" bestFit="1" customWidth="1"/>
    <col min="5" max="5" width="5.36328125" style="1" bestFit="1" customWidth="1"/>
  </cols>
  <sheetData>
    <row r="1" spans="1:15" ht="30" customHeight="1" x14ac:dyDescent="0.35">
      <c r="A1" s="2" t="s">
        <v>9</v>
      </c>
      <c r="B1" s="3" t="s">
        <v>10</v>
      </c>
      <c r="C1" s="3" t="s">
        <v>11</v>
      </c>
      <c r="D1" s="2" t="s">
        <v>12</v>
      </c>
      <c r="E1" s="2"/>
      <c r="F1" s="4" t="s">
        <v>13</v>
      </c>
      <c r="G1" s="4" t="s">
        <v>14</v>
      </c>
      <c r="H1" s="4" t="s">
        <v>15</v>
      </c>
      <c r="I1" s="4" t="s">
        <v>16</v>
      </c>
      <c r="J1" s="4" t="s">
        <v>17</v>
      </c>
      <c r="K1" s="4" t="s">
        <v>18</v>
      </c>
      <c r="L1" s="4" t="s">
        <v>19</v>
      </c>
      <c r="M1" s="4" t="s">
        <v>20</v>
      </c>
      <c r="N1" s="4" t="s">
        <v>21</v>
      </c>
      <c r="O1" s="4" t="s">
        <v>22</v>
      </c>
    </row>
    <row r="2" spans="1:15" x14ac:dyDescent="0.35">
      <c r="A2" s="1">
        <v>5</v>
      </c>
      <c r="B2" s="5" t="s">
        <v>72</v>
      </c>
      <c r="C2" s="1" t="s">
        <v>8</v>
      </c>
      <c r="D2" s="1">
        <v>12</v>
      </c>
      <c r="F2" s="5" t="s">
        <v>25</v>
      </c>
    </row>
    <row r="3" spans="1:15" x14ac:dyDescent="0.35">
      <c r="A3" s="1">
        <v>8</v>
      </c>
      <c r="B3" s="5" t="s">
        <v>41</v>
      </c>
      <c r="C3" s="1" t="s">
        <v>8</v>
      </c>
      <c r="D3" s="1">
        <v>277</v>
      </c>
      <c r="F3" s="5" t="s">
        <v>26</v>
      </c>
    </row>
    <row r="4" spans="1:15" x14ac:dyDescent="0.35">
      <c r="A4" s="1">
        <v>10</v>
      </c>
      <c r="B4" s="5" t="s">
        <v>40</v>
      </c>
      <c r="C4" s="1" t="s">
        <v>8</v>
      </c>
      <c r="D4" s="1">
        <v>277</v>
      </c>
      <c r="F4" s="5" t="s">
        <v>27</v>
      </c>
    </row>
    <row r="5" spans="1:15" x14ac:dyDescent="0.35">
      <c r="B5" s="1"/>
      <c r="C5" s="1"/>
      <c r="F5" s="5"/>
    </row>
    <row r="6" spans="1:15" x14ac:dyDescent="0.35">
      <c r="A6" s="1">
        <v>1</v>
      </c>
      <c r="B6" s="5" t="s">
        <v>126</v>
      </c>
      <c r="C6" s="1" t="s">
        <v>8</v>
      </c>
      <c r="D6" s="1">
        <v>181</v>
      </c>
      <c r="F6" s="1">
        <v>3</v>
      </c>
      <c r="G6" s="1">
        <v>3.351</v>
      </c>
      <c r="H6" s="1">
        <v>3</v>
      </c>
      <c r="I6" s="1">
        <v>3.2770000000000001</v>
      </c>
      <c r="J6" s="1"/>
      <c r="K6" s="1"/>
      <c r="L6" s="1"/>
      <c r="M6" s="1"/>
      <c r="N6" s="1"/>
      <c r="O6" s="1"/>
    </row>
    <row r="7" spans="1:15" x14ac:dyDescent="0.35">
      <c r="A7" s="1">
        <v>2</v>
      </c>
      <c r="B7" s="5" t="s">
        <v>127</v>
      </c>
      <c r="C7" s="1" t="s">
        <v>8</v>
      </c>
      <c r="D7" s="1">
        <v>181</v>
      </c>
      <c r="F7" s="1">
        <v>2</v>
      </c>
      <c r="G7" s="1">
        <v>3.2090000000000001</v>
      </c>
      <c r="H7" s="1">
        <v>1</v>
      </c>
      <c r="I7" s="1">
        <v>3.1779999999999999</v>
      </c>
      <c r="J7" s="1"/>
      <c r="K7" s="1"/>
      <c r="L7" s="1">
        <v>4</v>
      </c>
      <c r="M7" s="1">
        <v>3.1869999999999998</v>
      </c>
      <c r="N7" s="1"/>
      <c r="O7" s="1"/>
    </row>
    <row r="8" spans="1:15" x14ac:dyDescent="0.35">
      <c r="A8" s="1">
        <v>3</v>
      </c>
      <c r="B8" s="5" t="s">
        <v>28</v>
      </c>
      <c r="C8" s="1" t="s">
        <v>8</v>
      </c>
      <c r="D8" s="1">
        <v>181</v>
      </c>
      <c r="F8" s="1">
        <v>2</v>
      </c>
      <c r="G8" s="1">
        <v>3.2080000000000002</v>
      </c>
      <c r="H8" s="1">
        <v>2</v>
      </c>
      <c r="I8" s="1">
        <v>3.1789999999999998</v>
      </c>
      <c r="J8" s="1"/>
      <c r="K8" s="1"/>
      <c r="L8" s="1"/>
      <c r="M8" s="1"/>
      <c r="N8" s="1"/>
      <c r="O8" s="1"/>
    </row>
    <row r="9" spans="1:15" x14ac:dyDescent="0.35">
      <c r="A9" s="1">
        <v>4</v>
      </c>
      <c r="B9" s="5" t="s">
        <v>74</v>
      </c>
      <c r="C9" s="1" t="s">
        <v>8</v>
      </c>
      <c r="D9" s="1">
        <v>181</v>
      </c>
      <c r="F9" s="1">
        <v>2</v>
      </c>
      <c r="G9" s="1">
        <v>3.1869999999999998</v>
      </c>
      <c r="H9" s="1">
        <v>1</v>
      </c>
      <c r="I9" s="1">
        <v>3.1659999999999999</v>
      </c>
      <c r="J9" s="1"/>
      <c r="K9" s="1"/>
      <c r="L9" s="1">
        <v>2</v>
      </c>
      <c r="M9" s="1">
        <v>3.173</v>
      </c>
      <c r="N9" s="1"/>
      <c r="O9" s="1"/>
    </row>
    <row r="10" spans="1:15" x14ac:dyDescent="0.35">
      <c r="A10" s="1">
        <v>5</v>
      </c>
      <c r="B10" s="5" t="s">
        <v>72</v>
      </c>
      <c r="C10" s="1" t="s">
        <v>8</v>
      </c>
      <c r="D10" s="1">
        <v>12</v>
      </c>
      <c r="F10" s="1">
        <v>1</v>
      </c>
      <c r="G10" s="1">
        <v>3.165</v>
      </c>
      <c r="H10" s="1"/>
      <c r="I10" s="1"/>
      <c r="J10" s="1">
        <v>1</v>
      </c>
      <c r="K10" s="1">
        <v>3.1549999999999998</v>
      </c>
      <c r="L10" s="1"/>
      <c r="M10" s="1"/>
      <c r="N10" s="1">
        <v>1</v>
      </c>
      <c r="O10" s="1">
        <v>3.137</v>
      </c>
    </row>
    <row r="11" spans="1:15" x14ac:dyDescent="0.35">
      <c r="A11" s="1">
        <v>6</v>
      </c>
      <c r="B11" s="5" t="s">
        <v>128</v>
      </c>
      <c r="C11" s="1" t="s">
        <v>8</v>
      </c>
      <c r="D11" s="1">
        <v>12</v>
      </c>
      <c r="F11" s="1">
        <v>1</v>
      </c>
      <c r="G11" s="1">
        <v>3.113</v>
      </c>
      <c r="H11" s="1"/>
      <c r="I11" s="1"/>
      <c r="J11" s="1">
        <v>3</v>
      </c>
      <c r="K11" s="1">
        <v>3.1720000000000002</v>
      </c>
      <c r="L11" s="1">
        <v>3</v>
      </c>
      <c r="M11" s="1">
        <v>3.1779999999999999</v>
      </c>
      <c r="N11" s="1"/>
      <c r="O11" s="1"/>
    </row>
    <row r="12" spans="1:15" x14ac:dyDescent="0.35">
      <c r="A12" s="1">
        <v>7</v>
      </c>
      <c r="B12" s="5" t="s">
        <v>55</v>
      </c>
      <c r="C12" s="1" t="s">
        <v>8</v>
      </c>
      <c r="D12" s="1">
        <v>12</v>
      </c>
      <c r="F12" s="1">
        <v>3</v>
      </c>
      <c r="G12" s="1">
        <v>3.214</v>
      </c>
      <c r="H12" s="1">
        <v>3</v>
      </c>
      <c r="I12" s="1">
        <v>3.1880000000000002</v>
      </c>
      <c r="J12" s="1"/>
      <c r="K12" s="1"/>
      <c r="L12" s="1"/>
      <c r="M12" s="1"/>
      <c r="N12" s="1"/>
      <c r="O12" s="1"/>
    </row>
    <row r="13" spans="1:15" x14ac:dyDescent="0.35">
      <c r="A13" s="1">
        <v>8</v>
      </c>
      <c r="B13" s="5" t="s">
        <v>41</v>
      </c>
      <c r="C13" s="1" t="s">
        <v>8</v>
      </c>
      <c r="D13" s="1">
        <v>277</v>
      </c>
      <c r="F13" s="1">
        <v>1</v>
      </c>
      <c r="G13" s="1">
        <v>3.1890000000000001</v>
      </c>
      <c r="H13" s="1"/>
      <c r="I13" s="1"/>
      <c r="J13" s="1">
        <v>2</v>
      </c>
      <c r="K13" s="1">
        <v>3.1659999999999999</v>
      </c>
      <c r="L13" s="1">
        <v>1</v>
      </c>
      <c r="M13" s="1">
        <v>3.17</v>
      </c>
      <c r="N13" s="1">
        <v>2</v>
      </c>
      <c r="O13" s="1">
        <v>3.202</v>
      </c>
    </row>
    <row r="14" spans="1:15" x14ac:dyDescent="0.35">
      <c r="A14" s="1">
        <v>9</v>
      </c>
      <c r="B14" s="5" t="s">
        <v>40</v>
      </c>
      <c r="C14" s="1" t="s">
        <v>8</v>
      </c>
      <c r="D14" s="1">
        <v>277</v>
      </c>
      <c r="F14" s="1">
        <v>3</v>
      </c>
      <c r="G14" s="1">
        <v>3.2040000000000002</v>
      </c>
      <c r="H14" s="1">
        <v>2</v>
      </c>
      <c r="I14" s="1">
        <v>3.181</v>
      </c>
      <c r="J14" s="1">
        <v>0</v>
      </c>
      <c r="K14" s="1"/>
      <c r="L14" s="1">
        <v>0</v>
      </c>
      <c r="M14" s="1"/>
      <c r="N14" s="1"/>
      <c r="O14" s="1"/>
    </row>
    <row r="15" spans="1:15" x14ac:dyDescent="0.35">
      <c r="B15" s="1" t="s">
        <v>29</v>
      </c>
      <c r="F15" s="1"/>
      <c r="G15" s="10">
        <f>MIN(G6:G14)</f>
        <v>3.113</v>
      </c>
      <c r="H15" s="1"/>
      <c r="I15" s="1">
        <f>MIN(I6:I14)</f>
        <v>3.1659999999999999</v>
      </c>
      <c r="J15" s="1"/>
      <c r="K15" s="1">
        <f>MIN(K6:K14)</f>
        <v>3.1549999999999998</v>
      </c>
      <c r="L15" s="1"/>
      <c r="M15" s="1">
        <f>MIN(M6:M14)</f>
        <v>3.17</v>
      </c>
      <c r="N15" s="1"/>
      <c r="O15" s="1">
        <f>MIN(O6:O14)</f>
        <v>3.137</v>
      </c>
    </row>
    <row r="16" spans="1:15" x14ac:dyDescent="0.35">
      <c r="B16" s="1" t="s">
        <v>30</v>
      </c>
      <c r="F16" s="1"/>
      <c r="G16" s="1">
        <f>MAX(G6:G14)</f>
        <v>3.351</v>
      </c>
      <c r="H16" s="1"/>
      <c r="I16" s="1">
        <f>MAX(I6:I14)</f>
        <v>3.2770000000000001</v>
      </c>
      <c r="J16" s="1"/>
      <c r="K16" s="1">
        <f>MAX(K6:K14)</f>
        <v>3.1720000000000002</v>
      </c>
      <c r="L16" s="1"/>
      <c r="M16" s="1">
        <f>MAX(M6:M14)</f>
        <v>3.1869999999999998</v>
      </c>
      <c r="N16" s="1"/>
      <c r="O16" s="1">
        <f>MAX(O6:O14)</f>
        <v>3.202</v>
      </c>
    </row>
    <row r="17" spans="2:17" x14ac:dyDescent="0.35">
      <c r="B17" s="1"/>
      <c r="F17" s="1"/>
      <c r="G17" s="1"/>
      <c r="H17" s="1"/>
      <c r="I17" s="1"/>
      <c r="J17" s="1"/>
      <c r="K17" s="1"/>
      <c r="L17" s="1"/>
      <c r="M17" s="1"/>
      <c r="N17" s="1"/>
    </row>
    <row r="18" spans="2:17" x14ac:dyDescent="0.35">
      <c r="F18" s="1" t="s">
        <v>1</v>
      </c>
      <c r="G18" s="1"/>
      <c r="H18" s="1"/>
      <c r="I18" s="1"/>
      <c r="J18" s="1"/>
      <c r="K18" s="1"/>
    </row>
    <row r="19" spans="2:17" x14ac:dyDescent="0.35">
      <c r="F19" s="1">
        <v>7</v>
      </c>
      <c r="G19" s="1">
        <v>3</v>
      </c>
      <c r="H19" s="10">
        <v>8</v>
      </c>
      <c r="I19" s="1"/>
      <c r="J19" s="1"/>
      <c r="K19" s="1"/>
      <c r="M19" s="6">
        <f t="shared" ref="M19:O21" si="0">VLOOKUP(F19,$A$6:$Q$14,7,FALSE)</f>
        <v>3.214</v>
      </c>
      <c r="N19" s="6">
        <f t="shared" si="0"/>
        <v>3.2080000000000002</v>
      </c>
      <c r="O19" s="6">
        <f t="shared" si="0"/>
        <v>3.1890000000000001</v>
      </c>
      <c r="P19" s="6"/>
      <c r="Q19" s="6"/>
    </row>
    <row r="20" spans="2:17" x14ac:dyDescent="0.35">
      <c r="F20" s="1">
        <v>2</v>
      </c>
      <c r="G20" s="1">
        <v>1</v>
      </c>
      <c r="H20" s="10">
        <v>6</v>
      </c>
      <c r="I20" s="1">
        <v>0</v>
      </c>
      <c r="J20" s="1"/>
      <c r="K20" s="1"/>
      <c r="M20" s="6">
        <f t="shared" si="0"/>
        <v>3.2090000000000001</v>
      </c>
      <c r="N20" s="6">
        <f t="shared" si="0"/>
        <v>3.351</v>
      </c>
      <c r="O20" s="6">
        <f t="shared" si="0"/>
        <v>3.113</v>
      </c>
      <c r="P20" s="6"/>
      <c r="Q20" s="6"/>
    </row>
    <row r="21" spans="2:17" x14ac:dyDescent="0.35">
      <c r="F21" s="1">
        <v>4</v>
      </c>
      <c r="G21" s="1">
        <v>9</v>
      </c>
      <c r="H21" s="10">
        <v>5</v>
      </c>
      <c r="I21" s="1"/>
      <c r="J21" s="1"/>
      <c r="K21" s="1"/>
      <c r="M21" s="6">
        <f t="shared" si="0"/>
        <v>3.1869999999999998</v>
      </c>
      <c r="N21" s="6">
        <f t="shared" si="0"/>
        <v>3.2040000000000002</v>
      </c>
      <c r="O21" s="6">
        <f t="shared" si="0"/>
        <v>3.165</v>
      </c>
      <c r="P21" s="6"/>
      <c r="Q21" s="6"/>
    </row>
    <row r="22" spans="2:17" x14ac:dyDescent="0.35">
      <c r="F22" s="1"/>
      <c r="G22" s="1"/>
      <c r="H22" s="1"/>
      <c r="I22" s="1"/>
      <c r="J22" s="1"/>
      <c r="K22" s="1"/>
      <c r="M22" s="6"/>
      <c r="N22" s="6"/>
      <c r="O22" s="6"/>
      <c r="P22" s="6"/>
      <c r="Q22" s="6"/>
    </row>
    <row r="23" spans="2:17" x14ac:dyDescent="0.35">
      <c r="F23" s="1" t="s">
        <v>2</v>
      </c>
      <c r="G23" s="1"/>
      <c r="H23" s="1"/>
      <c r="I23" s="1"/>
      <c r="J23" s="1"/>
      <c r="K23" s="1"/>
      <c r="M23" s="6"/>
      <c r="N23" s="6"/>
      <c r="O23" s="6"/>
      <c r="P23" s="6"/>
      <c r="Q23" s="6"/>
    </row>
    <row r="24" spans="2:17" x14ac:dyDescent="0.35">
      <c r="F24" s="1">
        <v>3</v>
      </c>
      <c r="G24" s="1">
        <v>7</v>
      </c>
      <c r="H24" s="10">
        <v>2</v>
      </c>
      <c r="I24" s="1"/>
      <c r="J24" s="1"/>
      <c r="K24" s="1"/>
      <c r="M24" s="6">
        <f t="shared" ref="M24:O25" si="1">VLOOKUP(F24,$A$6:$Q$14,9,FALSE)</f>
        <v>3.1789999999999998</v>
      </c>
      <c r="N24" s="6">
        <f t="shared" si="1"/>
        <v>3.1880000000000002</v>
      </c>
      <c r="O24" s="6">
        <f t="shared" si="1"/>
        <v>3.1779999999999999</v>
      </c>
      <c r="P24" s="6"/>
      <c r="Q24" s="6"/>
    </row>
    <row r="25" spans="2:17" x14ac:dyDescent="0.35">
      <c r="F25" s="10">
        <v>4</v>
      </c>
      <c r="G25" s="1">
        <v>9</v>
      </c>
      <c r="H25" s="1">
        <v>1</v>
      </c>
      <c r="I25" s="1"/>
      <c r="J25" s="1"/>
      <c r="K25" s="1"/>
      <c r="M25" s="6">
        <f t="shared" si="1"/>
        <v>3.1659999999999999</v>
      </c>
      <c r="N25" s="6">
        <f t="shared" si="1"/>
        <v>3.181</v>
      </c>
      <c r="O25" s="6">
        <f t="shared" si="1"/>
        <v>3.2770000000000001</v>
      </c>
      <c r="P25" s="6"/>
      <c r="Q25" s="6"/>
    </row>
    <row r="26" spans="2:17" x14ac:dyDescent="0.35">
      <c r="F26" s="1"/>
      <c r="G26" s="1"/>
      <c r="H26" s="1"/>
      <c r="I26" s="1"/>
      <c r="J26" s="1"/>
      <c r="K26" s="1"/>
      <c r="M26" s="6"/>
      <c r="N26" s="6"/>
      <c r="O26" s="6"/>
      <c r="P26" s="6"/>
      <c r="Q26" s="6"/>
    </row>
    <row r="27" spans="2:17" x14ac:dyDescent="0.35">
      <c r="F27" s="1" t="s">
        <v>3</v>
      </c>
      <c r="G27" s="1"/>
      <c r="H27" s="1"/>
      <c r="I27" s="1"/>
      <c r="J27" s="1"/>
      <c r="K27" s="1"/>
      <c r="M27" s="6"/>
      <c r="N27" s="6"/>
      <c r="O27" s="6"/>
      <c r="P27" s="6"/>
      <c r="Q27" s="6"/>
    </row>
    <row r="28" spans="2:17" x14ac:dyDescent="0.35">
      <c r="F28" s="1">
        <v>6</v>
      </c>
      <c r="G28" s="1">
        <v>8</v>
      </c>
      <c r="H28" s="10">
        <v>5</v>
      </c>
      <c r="I28" s="1"/>
      <c r="J28" s="1"/>
      <c r="K28" s="1"/>
      <c r="M28" s="6">
        <f>VLOOKUP(F28,$A$6:$Q$14,11,FALSE)</f>
        <v>3.1720000000000002</v>
      </c>
      <c r="N28" s="6">
        <f>VLOOKUP(G28,$A$6:$Q$14,11,FALSE)</f>
        <v>3.1659999999999999</v>
      </c>
      <c r="O28" s="6">
        <f>VLOOKUP(H28,$A$6:$Q$14,11,FALSE)</f>
        <v>3.1549999999999998</v>
      </c>
      <c r="P28" s="6"/>
      <c r="Q28" s="6"/>
    </row>
    <row r="29" spans="2:17" x14ac:dyDescent="0.35">
      <c r="F29" s="1"/>
      <c r="G29" s="1"/>
      <c r="H29" s="1"/>
      <c r="I29" s="1"/>
      <c r="J29" s="1"/>
      <c r="M29" s="6"/>
      <c r="N29" s="6"/>
      <c r="O29" s="6"/>
      <c r="P29" s="6"/>
      <c r="Q29" s="6"/>
    </row>
    <row r="30" spans="2:17" x14ac:dyDescent="0.35">
      <c r="F30" s="1" t="s">
        <v>4</v>
      </c>
      <c r="G30" s="1"/>
      <c r="H30" s="1"/>
      <c r="I30" s="1"/>
      <c r="J30" s="1"/>
      <c r="M30" s="6"/>
      <c r="N30" s="6"/>
      <c r="O30" s="6"/>
      <c r="P30" s="6"/>
      <c r="Q30" s="6"/>
    </row>
    <row r="31" spans="2:17" x14ac:dyDescent="0.35">
      <c r="F31" s="1">
        <v>4</v>
      </c>
      <c r="G31" s="1">
        <v>6</v>
      </c>
      <c r="H31" s="1">
        <v>2</v>
      </c>
      <c r="I31" s="10">
        <v>8</v>
      </c>
      <c r="J31" s="1"/>
      <c r="M31" s="6">
        <f>VLOOKUP(F31,$A$6:$Q$14,13,FALSE)</f>
        <v>3.173</v>
      </c>
      <c r="N31" s="6">
        <f>VLOOKUP(G31,$A$6:$Q$14,13,FALSE)</f>
        <v>3.1779999999999999</v>
      </c>
      <c r="O31" s="6">
        <f>VLOOKUP(H31,$A$6:$Q$14,13,FALSE)</f>
        <v>3.1869999999999998</v>
      </c>
      <c r="P31" s="6">
        <f>VLOOKUP(I31,$A$6:$Q$14,13,FALSE)</f>
        <v>3.17</v>
      </c>
      <c r="Q31" s="6"/>
    </row>
    <row r="32" spans="2:17" x14ac:dyDescent="0.35">
      <c r="F32" s="1"/>
      <c r="G32" s="1"/>
      <c r="H32" s="1"/>
      <c r="I32" s="1"/>
      <c r="J32" s="1"/>
      <c r="M32" s="6"/>
      <c r="N32" s="6"/>
      <c r="O32" s="6"/>
      <c r="P32" s="6"/>
      <c r="Q32" s="6"/>
    </row>
    <row r="33" spans="6:17" x14ac:dyDescent="0.35">
      <c r="F33" s="1" t="s">
        <v>5</v>
      </c>
      <c r="G33" s="1"/>
      <c r="H33" s="1"/>
      <c r="I33" s="1"/>
      <c r="J33" s="1"/>
      <c r="M33" s="6"/>
      <c r="N33" s="6"/>
      <c r="O33" s="6"/>
      <c r="P33" s="6"/>
      <c r="Q33" s="6"/>
    </row>
    <row r="34" spans="6:17" x14ac:dyDescent="0.35">
      <c r="F34" s="10">
        <v>5</v>
      </c>
      <c r="G34" s="1">
        <v>8</v>
      </c>
      <c r="H34" s="1"/>
      <c r="I34" s="1"/>
      <c r="J34" s="1"/>
      <c r="M34" s="6">
        <f>VLOOKUP(F34,$A$6:$Q$14,15,FALSE)</f>
        <v>3.137</v>
      </c>
      <c r="N34" s="6">
        <f>VLOOKUP(G34,$A$6:$Q$14,15,FALSE)</f>
        <v>3.202</v>
      </c>
      <c r="O34" s="6"/>
      <c r="P34" s="6"/>
      <c r="Q34" s="6"/>
    </row>
    <row r="35" spans="6:17" x14ac:dyDescent="0.35">
      <c r="M35" s="6"/>
      <c r="N35" s="6"/>
      <c r="O35" s="6"/>
      <c r="P35" s="6"/>
      <c r="Q35" s="6"/>
    </row>
    <row r="36" spans="6:17" x14ac:dyDescent="0.35">
      <c r="F36" s="6">
        <f>COUNTA(F18:F34)-5</f>
        <v>8</v>
      </c>
      <c r="G36" s="6">
        <f>COUNTA(G18:G34)</f>
        <v>8</v>
      </c>
      <c r="H36" s="6">
        <f>COUNTA(H18:H34)</f>
        <v>7</v>
      </c>
      <c r="I36" s="6">
        <f>COUNTA(I18:I34)</f>
        <v>2</v>
      </c>
      <c r="J36" s="6"/>
      <c r="M36" s="6">
        <f>MIN(M19:M34)</f>
        <v>3.137</v>
      </c>
      <c r="N36" s="6">
        <f>MIN(N19:N34)</f>
        <v>3.1659999999999999</v>
      </c>
      <c r="O36" s="6">
        <f>MIN(O19:O34)</f>
        <v>3.113</v>
      </c>
      <c r="P36" s="6">
        <f>MIN(P19:P34)</f>
        <v>3.17</v>
      </c>
      <c r="Q36" s="6">
        <f>MIN(Q19:Q34)</f>
        <v>0</v>
      </c>
    </row>
    <row r="37" spans="6:17" x14ac:dyDescent="0.35">
      <c r="M37" s="1">
        <f>MAX(M19:M34)</f>
        <v>3.214</v>
      </c>
      <c r="N37" s="1">
        <f>MAX(N19:N34)</f>
        <v>3.351</v>
      </c>
      <c r="O37" s="1">
        <f>MAX(O19:O34)</f>
        <v>3.2770000000000001</v>
      </c>
      <c r="P37" s="1">
        <f>MAX(P19:P34)</f>
        <v>3.17</v>
      </c>
      <c r="Q37" s="1">
        <f>MAX(Q19:Q34)</f>
        <v>0</v>
      </c>
    </row>
    <row r="38" spans="6:17" x14ac:dyDescent="0.35">
      <c r="M38" s="6">
        <f>AVERAGE(M19:M34)</f>
        <v>3.1796249999999997</v>
      </c>
      <c r="N38" s="6">
        <f>AVERAGE(N19:N34)</f>
        <v>3.2097500000000005</v>
      </c>
      <c r="O38" s="6">
        <f>AVERAGE(O19:O34)</f>
        <v>3.180571428571429</v>
      </c>
      <c r="P38" s="6">
        <f>AVERAGE(P19:P34)</f>
        <v>3.17</v>
      </c>
      <c r="Q38" s="6"/>
    </row>
  </sheetData>
  <phoneticPr fontId="2" type="noConversion"/>
  <pageMargins left="0.7" right="0.7" top="0.75" bottom="0.75" header="0.3" footer="0.3"/>
  <pageSetup scale="9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8505A-6007-412A-A68A-E6205AA441F9}">
  <dimension ref="A1:Q32"/>
  <sheetViews>
    <sheetView workbookViewId="0">
      <pane ySplit="5" topLeftCell="A6" activePane="bottomLeft" state="frozen"/>
      <selection pane="bottomLeft"/>
    </sheetView>
  </sheetViews>
  <sheetFormatPr defaultRowHeight="14.5" x14ac:dyDescent="0.35"/>
  <cols>
    <col min="1" max="1" width="5.08984375" bestFit="1" customWidth="1"/>
    <col min="2" max="2" width="14.54296875" bestFit="1" customWidth="1"/>
    <col min="3" max="3" width="13.81640625" bestFit="1" customWidth="1"/>
    <col min="4" max="4" width="3.81640625" bestFit="1" customWidth="1"/>
  </cols>
  <sheetData>
    <row r="1" spans="1:17" ht="30" customHeight="1" x14ac:dyDescent="0.35">
      <c r="A1" s="2" t="s">
        <v>9</v>
      </c>
      <c r="B1" s="3" t="s">
        <v>10</v>
      </c>
      <c r="C1" s="3" t="s">
        <v>11</v>
      </c>
      <c r="D1" s="2" t="s">
        <v>12</v>
      </c>
      <c r="E1" s="2"/>
      <c r="F1" s="4" t="s">
        <v>13</v>
      </c>
      <c r="G1" s="4" t="s">
        <v>14</v>
      </c>
      <c r="H1" s="4" t="s">
        <v>15</v>
      </c>
      <c r="I1" s="4" t="s">
        <v>16</v>
      </c>
      <c r="J1" s="4" t="s">
        <v>17</v>
      </c>
      <c r="K1" s="4" t="s">
        <v>18</v>
      </c>
      <c r="L1" s="4" t="s">
        <v>19</v>
      </c>
      <c r="M1" s="4" t="s">
        <v>20</v>
      </c>
      <c r="N1" s="4" t="s">
        <v>21</v>
      </c>
      <c r="O1" s="4" t="s">
        <v>22</v>
      </c>
    </row>
    <row r="2" spans="1:17" x14ac:dyDescent="0.35">
      <c r="A2" s="1">
        <v>2</v>
      </c>
      <c r="B2" t="s">
        <v>130</v>
      </c>
      <c r="C2" t="s">
        <v>47</v>
      </c>
      <c r="D2" s="1">
        <v>12</v>
      </c>
      <c r="E2" s="1"/>
      <c r="F2" s="5" t="s">
        <v>25</v>
      </c>
    </row>
    <row r="3" spans="1:17" x14ac:dyDescent="0.35">
      <c r="A3" s="1">
        <v>4</v>
      </c>
      <c r="B3" t="s">
        <v>131</v>
      </c>
      <c r="C3" t="s">
        <v>47</v>
      </c>
      <c r="D3" s="1">
        <v>277</v>
      </c>
      <c r="E3" s="1"/>
      <c r="F3" s="5" t="s">
        <v>26</v>
      </c>
    </row>
    <row r="4" spans="1:17" x14ac:dyDescent="0.35">
      <c r="A4" s="1">
        <v>3</v>
      </c>
      <c r="B4" t="s">
        <v>57</v>
      </c>
      <c r="C4" t="s">
        <v>47</v>
      </c>
      <c r="D4" s="1">
        <v>277</v>
      </c>
      <c r="E4" s="1"/>
      <c r="F4" s="5" t="s">
        <v>27</v>
      </c>
    </row>
    <row r="6" spans="1:17" x14ac:dyDescent="0.35">
      <c r="A6" s="1">
        <v>1</v>
      </c>
      <c r="B6" t="s">
        <v>129</v>
      </c>
      <c r="C6" t="s">
        <v>47</v>
      </c>
      <c r="D6" s="1">
        <v>7</v>
      </c>
      <c r="F6" s="1">
        <v>2</v>
      </c>
      <c r="G6" s="1">
        <v>5.7789999999999999</v>
      </c>
      <c r="H6" s="1">
        <v>3</v>
      </c>
      <c r="I6" s="1">
        <v>4.7619999999999996</v>
      </c>
      <c r="J6" s="1"/>
      <c r="K6" s="1"/>
      <c r="L6" s="1"/>
      <c r="M6" s="1"/>
      <c r="N6" s="1"/>
      <c r="O6" s="1"/>
    </row>
    <row r="7" spans="1:17" x14ac:dyDescent="0.35">
      <c r="A7" s="1">
        <v>2</v>
      </c>
      <c r="B7" t="s">
        <v>130</v>
      </c>
      <c r="C7" t="s">
        <v>47</v>
      </c>
      <c r="D7" s="1">
        <v>12</v>
      </c>
      <c r="F7" s="1">
        <v>1</v>
      </c>
      <c r="G7" s="1">
        <v>3.169</v>
      </c>
      <c r="H7" s="1"/>
      <c r="I7" s="1"/>
      <c r="J7" s="1">
        <v>1</v>
      </c>
      <c r="K7" s="1">
        <v>3.1789999999999998</v>
      </c>
      <c r="L7" s="1"/>
      <c r="M7" s="1"/>
      <c r="N7" s="1">
        <v>1</v>
      </c>
      <c r="O7" s="1">
        <v>3.1549999999999998</v>
      </c>
    </row>
    <row r="8" spans="1:17" x14ac:dyDescent="0.35">
      <c r="A8" s="1">
        <v>3</v>
      </c>
      <c r="B8" t="s">
        <v>57</v>
      </c>
      <c r="C8" t="s">
        <v>47</v>
      </c>
      <c r="D8" s="1">
        <v>277</v>
      </c>
      <c r="F8" s="1">
        <v>1</v>
      </c>
      <c r="G8" s="1">
        <v>3.4260000000000002</v>
      </c>
      <c r="H8" s="1"/>
      <c r="I8" s="1"/>
      <c r="J8" s="1">
        <v>2</v>
      </c>
      <c r="K8" s="1">
        <v>3.4039999999999999</v>
      </c>
      <c r="L8" s="1">
        <v>2</v>
      </c>
      <c r="M8" s="1">
        <v>3.3519999999999999</v>
      </c>
      <c r="N8" s="1"/>
      <c r="O8" s="1"/>
    </row>
    <row r="9" spans="1:17" x14ac:dyDescent="0.35">
      <c r="A9" s="1">
        <v>4</v>
      </c>
      <c r="B9" t="s">
        <v>131</v>
      </c>
      <c r="C9" t="s">
        <v>47</v>
      </c>
      <c r="D9" s="1">
        <v>277</v>
      </c>
      <c r="F9" s="1">
        <v>3</v>
      </c>
      <c r="G9" s="1">
        <v>3.2440000000000002</v>
      </c>
      <c r="H9" s="1">
        <v>1</v>
      </c>
      <c r="I9" s="1">
        <v>3.1789999999999998</v>
      </c>
      <c r="J9" s="1"/>
      <c r="K9" s="1"/>
      <c r="L9" s="1">
        <v>1</v>
      </c>
      <c r="M9" s="1">
        <v>3.1949999999999998</v>
      </c>
      <c r="N9" s="1">
        <v>2</v>
      </c>
      <c r="O9" s="1">
        <v>3.2029999999999998</v>
      </c>
    </row>
    <row r="10" spans="1:17" x14ac:dyDescent="0.35">
      <c r="A10" s="1">
        <v>5</v>
      </c>
      <c r="B10" t="s">
        <v>132</v>
      </c>
      <c r="C10" t="s">
        <v>47</v>
      </c>
      <c r="D10" s="1">
        <v>277</v>
      </c>
      <c r="F10" s="1">
        <v>2</v>
      </c>
      <c r="G10" s="1">
        <v>3.1989999999999998</v>
      </c>
      <c r="H10" s="1">
        <v>2</v>
      </c>
      <c r="I10" s="1">
        <v>3.2189999999999999</v>
      </c>
      <c r="J10" s="1"/>
      <c r="K10" s="1"/>
      <c r="L10" s="1"/>
      <c r="M10" s="1"/>
      <c r="N10" s="1"/>
      <c r="O10" s="1"/>
    </row>
    <row r="11" spans="1:17" x14ac:dyDescent="0.35">
      <c r="B11" s="1" t="s">
        <v>29</v>
      </c>
      <c r="C11" s="1"/>
      <c r="D11" s="1"/>
      <c r="E11" s="1"/>
      <c r="F11" s="1"/>
      <c r="G11" s="1">
        <f>MIN(G6:G10)</f>
        <v>3.169</v>
      </c>
      <c r="H11" s="1"/>
      <c r="I11" s="1">
        <f>MIN(I6:I10)</f>
        <v>3.1789999999999998</v>
      </c>
      <c r="J11" s="1"/>
      <c r="K11" s="1">
        <f>MIN(K6:K10)</f>
        <v>3.1789999999999998</v>
      </c>
      <c r="L11" s="1"/>
      <c r="M11" s="1">
        <f t="shared" ref="M11:O11" si="0">MIN(M6:M10)</f>
        <v>3.1949999999999998</v>
      </c>
      <c r="N11" s="1"/>
      <c r="O11" s="10">
        <f t="shared" si="0"/>
        <v>3.1549999999999998</v>
      </c>
    </row>
    <row r="12" spans="1:17" x14ac:dyDescent="0.35">
      <c r="B12" s="1" t="s">
        <v>30</v>
      </c>
      <c r="C12" s="1"/>
      <c r="D12" s="1"/>
      <c r="E12" s="1"/>
      <c r="F12" s="1"/>
      <c r="G12" s="1">
        <f>MAX(G6:G11)</f>
        <v>5.7789999999999999</v>
      </c>
      <c r="H12" s="1"/>
      <c r="I12" s="1">
        <f>MAX(I6:I11)</f>
        <v>4.7619999999999996</v>
      </c>
      <c r="J12" s="1"/>
      <c r="K12" s="1">
        <f>MAX(K6:K11)</f>
        <v>3.4039999999999999</v>
      </c>
      <c r="L12" s="1"/>
      <c r="M12" s="1">
        <f t="shared" ref="M12:O12" si="1">MAX(M6:M11)</f>
        <v>3.3519999999999999</v>
      </c>
      <c r="N12" s="1"/>
      <c r="O12" s="1">
        <f t="shared" si="1"/>
        <v>3.2029999999999998</v>
      </c>
    </row>
    <row r="14" spans="1:17" x14ac:dyDescent="0.35">
      <c r="F14" s="1" t="s">
        <v>1</v>
      </c>
      <c r="G14" s="1"/>
      <c r="H14" s="1"/>
      <c r="I14" s="1"/>
      <c r="J14" s="1"/>
      <c r="K14" s="1"/>
    </row>
    <row r="15" spans="1:17" x14ac:dyDescent="0.35">
      <c r="F15" s="1">
        <v>5</v>
      </c>
      <c r="G15" s="1">
        <v>4</v>
      </c>
      <c r="H15" s="10">
        <v>2</v>
      </c>
      <c r="I15" s="1"/>
      <c r="J15" s="1"/>
      <c r="K15" s="1"/>
      <c r="M15" s="6">
        <f>VLOOKUP(F15,$A$6:$O$10,7,FALSE)</f>
        <v>3.1989999999999998</v>
      </c>
      <c r="N15" s="6">
        <f>VLOOKUP(G15,$A$6:$O$10,7,FALSE)</f>
        <v>3.2440000000000002</v>
      </c>
      <c r="O15" s="6">
        <f>VLOOKUP(H15,$A$6:$O$10,7,FALSE)</f>
        <v>3.169</v>
      </c>
      <c r="P15" s="6"/>
      <c r="Q15" s="6"/>
    </row>
    <row r="16" spans="1:17" x14ac:dyDescent="0.35">
      <c r="F16" s="1">
        <v>1</v>
      </c>
      <c r="G16" s="10">
        <v>3</v>
      </c>
      <c r="H16" s="1"/>
      <c r="I16" s="1"/>
      <c r="J16" s="1"/>
      <c r="K16" s="1"/>
      <c r="M16" s="6">
        <f>VLOOKUP(F16,$A$6:$O$10,7,FALSE)</f>
        <v>5.7789999999999999</v>
      </c>
      <c r="N16" s="6">
        <f>VLOOKUP(G16,$A$6:$O$10,7,FALSE)</f>
        <v>3.4260000000000002</v>
      </c>
    </row>
    <row r="17" spans="6:17" x14ac:dyDescent="0.35">
      <c r="F17" s="1"/>
      <c r="G17" s="1"/>
      <c r="H17" s="1"/>
      <c r="I17" s="1"/>
      <c r="J17" s="1"/>
      <c r="K17" s="1"/>
    </row>
    <row r="18" spans="6:17" x14ac:dyDescent="0.35">
      <c r="F18" s="1" t="s">
        <v>2</v>
      </c>
      <c r="G18" s="1"/>
      <c r="H18" s="1"/>
      <c r="I18" s="1"/>
      <c r="J18" s="1"/>
      <c r="K18" s="1"/>
    </row>
    <row r="19" spans="6:17" x14ac:dyDescent="0.35">
      <c r="F19" s="10">
        <v>4</v>
      </c>
      <c r="G19" s="1">
        <v>5</v>
      </c>
      <c r="H19" s="1">
        <v>1</v>
      </c>
      <c r="I19" s="1"/>
      <c r="J19" s="1"/>
      <c r="K19" s="1"/>
      <c r="M19" s="6">
        <f>VLOOKUP(F19,$A$6:$O$10,9,FALSE)</f>
        <v>3.1789999999999998</v>
      </c>
      <c r="N19" s="6">
        <f>VLOOKUP(G19,$A$6:$O$10,9,FALSE)</f>
        <v>3.2189999999999999</v>
      </c>
      <c r="O19" s="6">
        <f>VLOOKUP(H19,$A$6:$O$10,9,FALSE)</f>
        <v>4.7619999999999996</v>
      </c>
      <c r="P19" s="6"/>
    </row>
    <row r="20" spans="6:17" x14ac:dyDescent="0.35">
      <c r="F20" s="1"/>
      <c r="G20" s="1"/>
      <c r="H20" s="1"/>
      <c r="I20" s="1"/>
      <c r="J20" s="1"/>
      <c r="K20" s="1"/>
    </row>
    <row r="21" spans="6:17" x14ac:dyDescent="0.35">
      <c r="F21" s="1" t="s">
        <v>3</v>
      </c>
      <c r="G21" s="1"/>
      <c r="H21" s="1"/>
      <c r="I21" s="1"/>
      <c r="J21" s="1"/>
      <c r="K21" s="1"/>
    </row>
    <row r="22" spans="6:17" x14ac:dyDescent="0.35">
      <c r="F22" s="10">
        <v>2</v>
      </c>
      <c r="G22" s="1">
        <v>3</v>
      </c>
      <c r="H22" s="1"/>
      <c r="I22" s="1"/>
      <c r="J22" s="1"/>
      <c r="K22" s="1"/>
      <c r="M22" s="6">
        <f>VLOOKUP(F22,$A$6:$O$10,11,FALSE)</f>
        <v>3.1789999999999998</v>
      </c>
      <c r="N22" s="6">
        <f>VLOOKUP(G22,$A$6:$O$10,11,FALSE)</f>
        <v>3.4039999999999999</v>
      </c>
    </row>
    <row r="23" spans="6:17" x14ac:dyDescent="0.35">
      <c r="F23" s="1"/>
      <c r="G23" s="1"/>
      <c r="H23" s="1"/>
      <c r="I23" s="1"/>
      <c r="J23" s="1"/>
      <c r="K23" s="1"/>
      <c r="M23" s="6"/>
      <c r="N23" s="6"/>
    </row>
    <row r="24" spans="6:17" x14ac:dyDescent="0.35">
      <c r="F24" s="1" t="s">
        <v>4</v>
      </c>
      <c r="G24" s="1"/>
      <c r="H24" s="1"/>
      <c r="I24" s="1"/>
      <c r="J24" s="1"/>
      <c r="K24" s="1"/>
      <c r="M24" s="6"/>
      <c r="N24" s="6"/>
    </row>
    <row r="25" spans="6:17" x14ac:dyDescent="0.35">
      <c r="F25" s="10">
        <v>4</v>
      </c>
      <c r="G25" s="1">
        <v>3</v>
      </c>
      <c r="H25" s="1"/>
      <c r="I25" s="1"/>
      <c r="J25" s="1"/>
      <c r="K25" s="1"/>
      <c r="M25" s="6">
        <f>VLOOKUP(F25,$A$6:$O$10,13,FALSE)</f>
        <v>3.1949999999999998</v>
      </c>
      <c r="N25" s="6">
        <f>VLOOKUP(G25,$A$6:$O$10,13,FALSE)</f>
        <v>3.3519999999999999</v>
      </c>
    </row>
    <row r="26" spans="6:17" x14ac:dyDescent="0.35">
      <c r="F26" s="1"/>
      <c r="G26" s="1"/>
      <c r="H26" s="1"/>
      <c r="I26" s="1"/>
      <c r="J26" s="1"/>
      <c r="K26" s="1"/>
      <c r="M26" s="6"/>
      <c r="N26" s="6"/>
    </row>
    <row r="27" spans="6:17" x14ac:dyDescent="0.35">
      <c r="F27" s="1" t="s">
        <v>5</v>
      </c>
      <c r="G27" s="1"/>
      <c r="H27" s="1"/>
      <c r="I27" s="1"/>
      <c r="J27" s="1"/>
      <c r="K27" s="1"/>
      <c r="M27" s="6"/>
      <c r="N27" s="6"/>
    </row>
    <row r="28" spans="6:17" x14ac:dyDescent="0.35">
      <c r="F28" s="10">
        <v>2</v>
      </c>
      <c r="G28" s="1">
        <v>4</v>
      </c>
      <c r="H28" s="1"/>
      <c r="I28" s="1"/>
      <c r="J28" s="1"/>
      <c r="K28" s="1"/>
      <c r="M28" s="6">
        <f>VLOOKUP(F28,$A$6:$O$10,15,FALSE)</f>
        <v>3.1549999999999998</v>
      </c>
      <c r="N28" s="6">
        <f>VLOOKUP(G28,$A$6:$O$10,15,FALSE)</f>
        <v>3.2029999999999998</v>
      </c>
    </row>
    <row r="30" spans="6:17" x14ac:dyDescent="0.35">
      <c r="F30" s="6">
        <f>COUNTA(F14:F28)-5</f>
        <v>6</v>
      </c>
      <c r="G30" s="6">
        <f>COUNTA(G14:G28)</f>
        <v>6</v>
      </c>
      <c r="H30" s="6">
        <f>COUNTA(H14:H28)</f>
        <v>2</v>
      </c>
      <c r="I30" s="6"/>
      <c r="J30" s="6"/>
      <c r="M30" s="6">
        <f>MIN(M15:M28)</f>
        <v>3.1549999999999998</v>
      </c>
      <c r="N30" s="6">
        <f t="shared" ref="N30:O30" si="2">MIN(N15:N28)</f>
        <v>3.2029999999999998</v>
      </c>
      <c r="O30" s="6">
        <f t="shared" si="2"/>
        <v>3.169</v>
      </c>
      <c r="P30" s="6"/>
      <c r="Q30" s="6"/>
    </row>
    <row r="31" spans="6:17" x14ac:dyDescent="0.35">
      <c r="M31" s="1">
        <f>MAX(M15:M28)</f>
        <v>5.7789999999999999</v>
      </c>
      <c r="N31" s="1">
        <f t="shared" ref="N31:O31" si="3">MAX(N15:N28)</f>
        <v>3.4260000000000002</v>
      </c>
      <c r="O31" s="1">
        <f t="shared" si="3"/>
        <v>4.7619999999999996</v>
      </c>
      <c r="P31" s="1"/>
      <c r="Q31" s="1"/>
    </row>
    <row r="32" spans="6:17" x14ac:dyDescent="0.35">
      <c r="M32" s="6">
        <f>AVERAGE(M15:M28)</f>
        <v>3.6143333333333332</v>
      </c>
      <c r="N32" s="6">
        <f t="shared" ref="N32:O32" si="4">AVERAGE(N15:N28)</f>
        <v>3.3079999999999998</v>
      </c>
      <c r="O32" s="6">
        <f t="shared" si="4"/>
        <v>3.9654999999999996</v>
      </c>
      <c r="P32" s="6"/>
      <c r="Q32" s="6"/>
    </row>
  </sheetData>
  <phoneticPr fontId="2" type="noConversion"/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46"/>
  <sheetViews>
    <sheetView showZeros="0" workbookViewId="0">
      <pane ySplit="5" topLeftCell="A6" activePane="bottomLeft" state="frozen"/>
      <selection pane="bottomLeft"/>
    </sheetView>
  </sheetViews>
  <sheetFormatPr defaultColWidth="8.90625" defaultRowHeight="14.5" x14ac:dyDescent="0.35"/>
  <cols>
    <col min="1" max="1" width="5.36328125" style="1" bestFit="1" customWidth="1"/>
    <col min="2" max="2" width="20.6328125" bestFit="1" customWidth="1"/>
    <col min="3" max="3" width="11.90625" bestFit="1" customWidth="1"/>
    <col min="4" max="4" width="4" style="1" bestFit="1" customWidth="1"/>
    <col min="5" max="5" width="5.36328125" style="1" bestFit="1" customWidth="1"/>
  </cols>
  <sheetData>
    <row r="1" spans="1:17" ht="30" customHeight="1" x14ac:dyDescent="0.35">
      <c r="A1" s="2" t="s">
        <v>9</v>
      </c>
      <c r="B1" s="3" t="s">
        <v>10</v>
      </c>
      <c r="C1" s="3" t="s">
        <v>11</v>
      </c>
      <c r="D1" s="2" t="s">
        <v>12</v>
      </c>
      <c r="E1" s="2"/>
      <c r="F1" s="4" t="s">
        <v>13</v>
      </c>
      <c r="G1" s="4" t="s">
        <v>14</v>
      </c>
      <c r="H1" s="4" t="s">
        <v>15</v>
      </c>
      <c r="I1" s="4" t="s">
        <v>16</v>
      </c>
      <c r="J1" s="4" t="s">
        <v>17</v>
      </c>
      <c r="K1" s="4" t="s">
        <v>18</v>
      </c>
      <c r="L1" s="4" t="s">
        <v>19</v>
      </c>
      <c r="M1" s="4" t="s">
        <v>20</v>
      </c>
      <c r="N1" s="4" t="s">
        <v>21</v>
      </c>
      <c r="O1" s="4" t="s">
        <v>22</v>
      </c>
      <c r="P1" s="4" t="s">
        <v>23</v>
      </c>
      <c r="Q1" s="4" t="s">
        <v>24</v>
      </c>
    </row>
    <row r="2" spans="1:17" x14ac:dyDescent="0.35">
      <c r="A2" s="1">
        <v>1</v>
      </c>
      <c r="B2" t="s">
        <v>31</v>
      </c>
      <c r="C2" t="s">
        <v>42</v>
      </c>
      <c r="D2" s="1">
        <v>181</v>
      </c>
      <c r="F2" s="5" t="s">
        <v>25</v>
      </c>
    </row>
    <row r="3" spans="1:17" x14ac:dyDescent="0.35">
      <c r="A3" s="1">
        <v>11</v>
      </c>
      <c r="B3" t="s">
        <v>77</v>
      </c>
      <c r="C3" t="s">
        <v>42</v>
      </c>
      <c r="D3" s="1">
        <v>277</v>
      </c>
      <c r="F3" s="5" t="s">
        <v>26</v>
      </c>
    </row>
    <row r="4" spans="1:17" x14ac:dyDescent="0.35">
      <c r="A4" s="1">
        <v>5</v>
      </c>
      <c r="B4" t="s">
        <v>134</v>
      </c>
      <c r="C4" t="s">
        <v>42</v>
      </c>
      <c r="D4" s="1">
        <v>71</v>
      </c>
      <c r="F4" s="5" t="s">
        <v>27</v>
      </c>
    </row>
    <row r="6" spans="1:17" x14ac:dyDescent="0.35">
      <c r="A6" s="1">
        <v>1</v>
      </c>
      <c r="B6" t="s">
        <v>31</v>
      </c>
      <c r="C6" t="s">
        <v>42</v>
      </c>
      <c r="D6" s="1">
        <v>181</v>
      </c>
      <c r="F6" s="1">
        <v>1</v>
      </c>
      <c r="G6" s="1">
        <v>3.1389999999999998</v>
      </c>
      <c r="H6" s="1"/>
      <c r="I6" s="1"/>
      <c r="J6" s="1">
        <v>1</v>
      </c>
      <c r="K6" s="1">
        <v>3.101</v>
      </c>
      <c r="L6" s="1"/>
      <c r="M6" s="1"/>
      <c r="N6" s="1"/>
      <c r="O6" s="1"/>
      <c r="P6" s="1">
        <v>1</v>
      </c>
      <c r="Q6" s="1">
        <v>3.1280000000000001</v>
      </c>
    </row>
    <row r="7" spans="1:17" x14ac:dyDescent="0.35">
      <c r="A7" s="1">
        <v>2</v>
      </c>
      <c r="B7" t="s">
        <v>133</v>
      </c>
      <c r="C7" t="s">
        <v>42</v>
      </c>
      <c r="D7" s="1">
        <v>7</v>
      </c>
      <c r="F7" s="1">
        <v>4</v>
      </c>
      <c r="G7" s="1">
        <v>3.3130000000000002</v>
      </c>
      <c r="H7" s="1">
        <v>3</v>
      </c>
      <c r="I7" s="1">
        <v>3.351</v>
      </c>
      <c r="J7" s="1"/>
      <c r="K7" s="1"/>
      <c r="L7" s="1"/>
      <c r="M7" s="1"/>
      <c r="N7" s="1"/>
      <c r="O7" s="1"/>
      <c r="P7" s="1"/>
      <c r="Q7" s="1"/>
    </row>
    <row r="8" spans="1:17" x14ac:dyDescent="0.35">
      <c r="A8" s="1">
        <v>3</v>
      </c>
      <c r="B8" t="s">
        <v>76</v>
      </c>
      <c r="C8" t="s">
        <v>42</v>
      </c>
      <c r="D8" s="1">
        <v>7</v>
      </c>
      <c r="F8" s="1">
        <v>4</v>
      </c>
      <c r="G8" s="1">
        <v>3.625</v>
      </c>
      <c r="H8" s="1">
        <v>3</v>
      </c>
      <c r="I8" s="1">
        <v>3.6360000000000001</v>
      </c>
      <c r="J8" s="1"/>
      <c r="K8" s="1"/>
      <c r="L8" s="1"/>
      <c r="M8" s="1"/>
      <c r="N8" s="1"/>
      <c r="O8" s="1"/>
      <c r="P8" s="1"/>
      <c r="Q8" s="1"/>
    </row>
    <row r="9" spans="1:17" x14ac:dyDescent="0.35">
      <c r="A9" s="1">
        <v>4</v>
      </c>
      <c r="B9" t="s">
        <v>75</v>
      </c>
      <c r="C9" t="s">
        <v>42</v>
      </c>
      <c r="D9" s="1">
        <v>7</v>
      </c>
      <c r="F9" s="1">
        <v>4</v>
      </c>
      <c r="G9" s="1">
        <v>3.6930000000000001</v>
      </c>
      <c r="H9" s="1">
        <v>3</v>
      </c>
      <c r="I9" s="1">
        <v>3.3730000000000002</v>
      </c>
      <c r="J9" s="1"/>
      <c r="K9" s="1"/>
      <c r="L9" s="1"/>
      <c r="M9" s="1"/>
      <c r="N9" s="1"/>
      <c r="O9" s="1"/>
      <c r="P9" s="1"/>
      <c r="Q9" s="1"/>
    </row>
    <row r="10" spans="1:17" x14ac:dyDescent="0.35">
      <c r="A10" s="1">
        <v>5</v>
      </c>
      <c r="B10" t="s">
        <v>134</v>
      </c>
      <c r="C10" t="s">
        <v>42</v>
      </c>
      <c r="D10" s="1">
        <v>71</v>
      </c>
      <c r="F10" s="1">
        <v>3</v>
      </c>
      <c r="G10" s="1">
        <v>3.3109999999999999</v>
      </c>
      <c r="H10" s="1">
        <v>2</v>
      </c>
      <c r="I10" s="1">
        <v>3.3029999999999999</v>
      </c>
      <c r="J10" s="1"/>
      <c r="K10" s="1"/>
      <c r="L10" s="1"/>
      <c r="M10" s="1"/>
      <c r="N10" s="1"/>
      <c r="O10" s="1"/>
      <c r="P10" s="1"/>
      <c r="Q10" s="1"/>
    </row>
    <row r="11" spans="1:17" x14ac:dyDescent="0.35">
      <c r="A11" s="1">
        <v>6</v>
      </c>
      <c r="B11" t="s">
        <v>135</v>
      </c>
      <c r="C11" t="s">
        <v>42</v>
      </c>
      <c r="D11" s="1">
        <v>12</v>
      </c>
      <c r="F11" s="1">
        <v>2</v>
      </c>
      <c r="G11" s="1">
        <v>3.2679999999999998</v>
      </c>
      <c r="H11" s="1">
        <v>2</v>
      </c>
      <c r="I11" s="1">
        <v>3.2320000000000002</v>
      </c>
      <c r="J11" s="1"/>
      <c r="K11" s="1"/>
      <c r="L11" s="1"/>
      <c r="M11" s="1"/>
      <c r="N11" s="1"/>
      <c r="O11" s="1"/>
      <c r="P11" s="1"/>
      <c r="Q11" s="1"/>
    </row>
    <row r="12" spans="1:17" x14ac:dyDescent="0.35">
      <c r="A12" s="1">
        <v>7</v>
      </c>
      <c r="B12" t="s">
        <v>136</v>
      </c>
      <c r="C12" t="s">
        <v>42</v>
      </c>
      <c r="D12" s="1">
        <v>277</v>
      </c>
      <c r="F12" s="1">
        <v>2</v>
      </c>
      <c r="G12" s="1">
        <v>3.234</v>
      </c>
      <c r="H12" s="1">
        <v>1</v>
      </c>
      <c r="I12" s="1">
        <v>3.2450000000000001</v>
      </c>
      <c r="J12" s="1"/>
      <c r="K12" s="1"/>
      <c r="L12" s="1">
        <v>2</v>
      </c>
      <c r="M12" s="1">
        <v>3.181</v>
      </c>
      <c r="N12" s="1"/>
      <c r="O12" s="1"/>
      <c r="P12" s="1"/>
      <c r="Q12" s="1"/>
    </row>
    <row r="13" spans="1:17" x14ac:dyDescent="0.35">
      <c r="A13" s="1">
        <v>8</v>
      </c>
      <c r="B13" t="s">
        <v>137</v>
      </c>
      <c r="C13" t="s">
        <v>42</v>
      </c>
      <c r="D13" s="1">
        <v>277</v>
      </c>
      <c r="F13" s="1">
        <v>3</v>
      </c>
      <c r="G13" s="1">
        <v>3.2440000000000002</v>
      </c>
      <c r="H13" s="1">
        <v>1</v>
      </c>
      <c r="I13" s="1">
        <v>3.2370000000000001</v>
      </c>
      <c r="J13" s="1"/>
      <c r="K13" s="1"/>
      <c r="L13" s="1">
        <v>2</v>
      </c>
      <c r="M13" s="1">
        <v>3.4119999999999999</v>
      </c>
      <c r="N13" s="1"/>
      <c r="O13" s="1"/>
      <c r="P13" s="1"/>
      <c r="Q13" s="1"/>
    </row>
    <row r="14" spans="1:17" x14ac:dyDescent="0.35">
      <c r="A14" s="1">
        <v>9</v>
      </c>
      <c r="B14" t="s">
        <v>138</v>
      </c>
      <c r="C14" t="s">
        <v>42</v>
      </c>
      <c r="D14" s="1">
        <v>277</v>
      </c>
      <c r="F14" s="1">
        <v>3</v>
      </c>
      <c r="G14" s="1">
        <v>3.2890000000000001</v>
      </c>
      <c r="H14" s="1">
        <v>2</v>
      </c>
      <c r="I14" s="1">
        <v>3.2719999999999998</v>
      </c>
      <c r="J14" s="1"/>
      <c r="K14" s="1"/>
      <c r="L14" s="1"/>
      <c r="M14" s="1"/>
      <c r="N14" s="1"/>
      <c r="O14" s="1"/>
      <c r="P14" s="1"/>
      <c r="Q14" s="1"/>
    </row>
    <row r="15" spans="1:17" x14ac:dyDescent="0.35">
      <c r="A15" s="1">
        <v>10</v>
      </c>
      <c r="B15" t="s">
        <v>139</v>
      </c>
      <c r="C15" t="s">
        <v>42</v>
      </c>
      <c r="D15" s="1">
        <v>277</v>
      </c>
      <c r="F15" s="1">
        <v>1</v>
      </c>
      <c r="G15" s="1">
        <v>3.2210000000000001</v>
      </c>
      <c r="H15" s="1"/>
      <c r="I15" s="1"/>
      <c r="J15" s="1">
        <v>3</v>
      </c>
      <c r="K15" s="1">
        <v>3.1829999999999998</v>
      </c>
      <c r="L15" s="1">
        <v>1</v>
      </c>
      <c r="M15" s="1">
        <v>3.2330000000000001</v>
      </c>
      <c r="N15" s="1">
        <v>2</v>
      </c>
      <c r="O15" s="1">
        <v>3.2090000000000001</v>
      </c>
      <c r="P15" s="1">
        <v>0</v>
      </c>
      <c r="Q15" s="1"/>
    </row>
    <row r="16" spans="1:17" x14ac:dyDescent="0.35">
      <c r="A16" s="1">
        <v>11</v>
      </c>
      <c r="B16" t="s">
        <v>77</v>
      </c>
      <c r="C16" t="s">
        <v>42</v>
      </c>
      <c r="D16" s="1">
        <v>277</v>
      </c>
      <c r="F16" s="1">
        <v>1</v>
      </c>
      <c r="G16" s="1">
        <v>3.1440000000000001</v>
      </c>
      <c r="H16" s="1"/>
      <c r="I16" s="1"/>
      <c r="J16" s="1">
        <v>2</v>
      </c>
      <c r="K16" s="1">
        <v>3.1539999999999999</v>
      </c>
      <c r="L16" s="1">
        <v>1</v>
      </c>
      <c r="M16" s="1">
        <v>3.145</v>
      </c>
      <c r="N16" s="1">
        <v>1</v>
      </c>
      <c r="O16" s="1">
        <v>3.153</v>
      </c>
      <c r="P16" s="1">
        <v>2</v>
      </c>
      <c r="Q16" s="1">
        <v>3.1859999999999999</v>
      </c>
    </row>
    <row r="17" spans="1:17" x14ac:dyDescent="0.35">
      <c r="A17" s="1">
        <v>12</v>
      </c>
      <c r="B17" t="s">
        <v>140</v>
      </c>
      <c r="C17" t="s">
        <v>42</v>
      </c>
      <c r="D17" s="1">
        <v>277</v>
      </c>
      <c r="F17" s="1">
        <v>2</v>
      </c>
      <c r="G17" s="1">
        <v>3.2029999999999998</v>
      </c>
      <c r="H17" s="1">
        <v>1</v>
      </c>
      <c r="I17" s="1">
        <v>3.21</v>
      </c>
      <c r="J17" s="1"/>
      <c r="K17" s="1"/>
      <c r="L17" s="1">
        <v>3</v>
      </c>
      <c r="M17" s="1">
        <v>3.1970000000000001</v>
      </c>
      <c r="N17" s="1"/>
      <c r="O17" s="1"/>
      <c r="P17" s="1"/>
      <c r="Q17" s="1"/>
    </row>
    <row r="18" spans="1:17" x14ac:dyDescent="0.35">
      <c r="A18"/>
      <c r="B18" s="1" t="s">
        <v>29</v>
      </c>
      <c r="D18"/>
      <c r="E18"/>
      <c r="F18" s="1"/>
      <c r="G18" s="1">
        <f>MIN(G6:G17)</f>
        <v>3.1389999999999998</v>
      </c>
      <c r="H18" s="1"/>
      <c r="I18" s="1">
        <f>MIN(I6:I17)</f>
        <v>3.21</v>
      </c>
      <c r="J18" s="1"/>
      <c r="K18" s="10">
        <f>MIN(K6:K17)</f>
        <v>3.101</v>
      </c>
      <c r="L18" s="1"/>
      <c r="M18" s="1">
        <f>MIN(M6:M17)</f>
        <v>3.145</v>
      </c>
      <c r="N18" s="1"/>
      <c r="O18" s="1">
        <f>MIN(O6:O17)</f>
        <v>3.153</v>
      </c>
      <c r="Q18" s="1">
        <f>MIN(Q6:Q17)</f>
        <v>3.1280000000000001</v>
      </c>
    </row>
    <row r="19" spans="1:17" x14ac:dyDescent="0.35">
      <c r="A19"/>
      <c r="B19" s="1" t="s">
        <v>30</v>
      </c>
      <c r="D19"/>
      <c r="E19"/>
      <c r="F19" s="1"/>
      <c r="G19" s="1">
        <f>MAX(G6:G17)</f>
        <v>3.6930000000000001</v>
      </c>
      <c r="H19" s="1"/>
      <c r="I19" s="1">
        <f>MAX(I6:I17)</f>
        <v>3.6360000000000001</v>
      </c>
      <c r="J19" s="1"/>
      <c r="K19" s="1">
        <f>MAX(K6:K17)</f>
        <v>3.1829999999999998</v>
      </c>
      <c r="L19" s="1"/>
      <c r="M19" s="1">
        <f>MAX(M6:M17)</f>
        <v>3.4119999999999999</v>
      </c>
      <c r="N19" s="1"/>
      <c r="O19" s="1">
        <f>MAX(O6:O17)</f>
        <v>3.2090000000000001</v>
      </c>
      <c r="Q19" s="1">
        <f>MAX(Q6:Q17)</f>
        <v>3.1859999999999999</v>
      </c>
    </row>
    <row r="20" spans="1:17" x14ac:dyDescent="0.35">
      <c r="A20"/>
      <c r="D20"/>
      <c r="E20"/>
      <c r="F20" s="1"/>
      <c r="G20" s="1"/>
      <c r="H20" s="1"/>
      <c r="I20" s="1"/>
      <c r="J20" s="1"/>
      <c r="K20" s="1"/>
    </row>
    <row r="21" spans="1:17" s="1" customFormat="1" x14ac:dyDescent="0.35">
      <c r="F21" s="1" t="s">
        <v>1</v>
      </c>
    </row>
    <row r="22" spans="1:17" s="1" customFormat="1" x14ac:dyDescent="0.35">
      <c r="F22" s="10">
        <v>1</v>
      </c>
      <c r="G22" s="1">
        <v>4</v>
      </c>
      <c r="H22" s="1">
        <v>12</v>
      </c>
      <c r="I22" s="1">
        <v>9</v>
      </c>
      <c r="K22" s="1">
        <v>0</v>
      </c>
      <c r="M22" s="6">
        <f t="shared" ref="M22:P24" si="0">VLOOKUP(F22,$A$6:$S$17,7,FALSE)</f>
        <v>3.1389999999999998</v>
      </c>
      <c r="N22" s="6">
        <f t="shared" si="0"/>
        <v>3.6930000000000001</v>
      </c>
      <c r="O22" s="6">
        <f t="shared" si="0"/>
        <v>3.2029999999999998</v>
      </c>
      <c r="P22" s="6">
        <f t="shared" si="0"/>
        <v>3.2890000000000001</v>
      </c>
      <c r="Q22" s="6"/>
    </row>
    <row r="23" spans="1:17" s="1" customFormat="1" x14ac:dyDescent="0.35">
      <c r="F23" s="1">
        <v>6</v>
      </c>
      <c r="G23" s="1">
        <v>3</v>
      </c>
      <c r="H23" s="10">
        <v>10</v>
      </c>
      <c r="I23" s="1">
        <v>5</v>
      </c>
      <c r="K23" s="1">
        <v>0</v>
      </c>
      <c r="M23" s="6">
        <f t="shared" si="0"/>
        <v>3.2679999999999998</v>
      </c>
      <c r="N23" s="6">
        <f t="shared" si="0"/>
        <v>3.625</v>
      </c>
      <c r="O23" s="6">
        <f t="shared" si="0"/>
        <v>3.2210000000000001</v>
      </c>
      <c r="P23" s="6">
        <f t="shared" si="0"/>
        <v>3.3109999999999999</v>
      </c>
      <c r="Q23" s="6"/>
    </row>
    <row r="24" spans="1:17" s="1" customFormat="1" x14ac:dyDescent="0.35">
      <c r="F24" s="1">
        <v>7</v>
      </c>
      <c r="G24" s="1">
        <v>2</v>
      </c>
      <c r="H24" s="10">
        <v>11</v>
      </c>
      <c r="I24" s="1">
        <v>8</v>
      </c>
      <c r="M24" s="6">
        <f t="shared" si="0"/>
        <v>3.234</v>
      </c>
      <c r="N24" s="6">
        <f t="shared" si="0"/>
        <v>3.3130000000000002</v>
      </c>
      <c r="O24" s="6">
        <f t="shared" si="0"/>
        <v>3.1440000000000001</v>
      </c>
      <c r="P24" s="6">
        <f t="shared" si="0"/>
        <v>3.2440000000000002</v>
      </c>
      <c r="Q24" s="6"/>
    </row>
    <row r="25" spans="1:17" s="1" customFormat="1" x14ac:dyDescent="0.35">
      <c r="M25" s="6"/>
      <c r="N25" s="6"/>
      <c r="O25" s="6"/>
      <c r="P25" s="6"/>
      <c r="Q25" s="6"/>
    </row>
    <row r="26" spans="1:17" s="1" customFormat="1" x14ac:dyDescent="0.35">
      <c r="F26" s="1" t="s">
        <v>2</v>
      </c>
      <c r="M26" s="6"/>
      <c r="N26" s="6"/>
      <c r="O26" s="6"/>
      <c r="P26" s="6"/>
      <c r="Q26" s="6"/>
    </row>
    <row r="27" spans="1:17" s="1" customFormat="1" x14ac:dyDescent="0.35">
      <c r="F27" s="10">
        <v>12</v>
      </c>
      <c r="G27" s="1">
        <v>3</v>
      </c>
      <c r="H27" s="1">
        <v>6</v>
      </c>
      <c r="I27" s="1">
        <v>0</v>
      </c>
      <c r="K27" s="1">
        <v>0</v>
      </c>
      <c r="M27" s="6">
        <f>VLOOKUP(F27,$A$6:$S$17,9,FALSE)</f>
        <v>3.21</v>
      </c>
      <c r="N27" s="6">
        <f t="shared" ref="N27:O28" si="1">VLOOKUP(G27,$A$6:$S$17,9,FALSE)</f>
        <v>3.6360000000000001</v>
      </c>
      <c r="O27" s="6">
        <f t="shared" si="1"/>
        <v>3.2320000000000002</v>
      </c>
      <c r="P27" s="6"/>
      <c r="Q27" s="6"/>
    </row>
    <row r="28" spans="1:17" s="1" customFormat="1" x14ac:dyDescent="0.35">
      <c r="F28" s="1">
        <v>5</v>
      </c>
      <c r="G28" s="1">
        <v>4</v>
      </c>
      <c r="H28" s="10">
        <v>8</v>
      </c>
      <c r="I28" s="1">
        <v>0</v>
      </c>
      <c r="K28" s="1">
        <v>0</v>
      </c>
      <c r="M28" s="6">
        <f>VLOOKUP(F28,$A$6:$S$17,9,FALSE)</f>
        <v>3.3029999999999999</v>
      </c>
      <c r="N28" s="6">
        <f t="shared" si="1"/>
        <v>3.3730000000000002</v>
      </c>
      <c r="O28" s="6">
        <f t="shared" si="1"/>
        <v>3.2370000000000001</v>
      </c>
      <c r="P28" s="6"/>
      <c r="Q28" s="6"/>
    </row>
    <row r="29" spans="1:17" s="1" customFormat="1" x14ac:dyDescent="0.35">
      <c r="F29" s="1">
        <v>9</v>
      </c>
      <c r="G29" s="1">
        <v>2</v>
      </c>
      <c r="H29" s="10">
        <v>7</v>
      </c>
      <c r="I29" s="1">
        <v>0</v>
      </c>
      <c r="M29" s="6">
        <f>VLOOKUP(F29,$A$6:$S$17,9,FALSE)</f>
        <v>3.2719999999999998</v>
      </c>
      <c r="N29" s="6">
        <f t="shared" ref="N29" si="2">VLOOKUP(G29,$A$6:$S$17,9,FALSE)</f>
        <v>3.351</v>
      </c>
      <c r="O29" s="6">
        <f t="shared" ref="O29" si="3">VLOOKUP(H29,$A$6:$S$17,9,FALSE)</f>
        <v>3.2450000000000001</v>
      </c>
      <c r="P29" s="6"/>
      <c r="Q29" s="6"/>
    </row>
    <row r="30" spans="1:17" s="1" customFormat="1" x14ac:dyDescent="0.35">
      <c r="M30" s="6"/>
      <c r="N30" s="6"/>
      <c r="O30" s="6"/>
      <c r="P30" s="6"/>
      <c r="Q30" s="6"/>
    </row>
    <row r="31" spans="1:17" s="1" customFormat="1" x14ac:dyDescent="0.35">
      <c r="F31" s="1" t="s">
        <v>3</v>
      </c>
      <c r="M31" s="6"/>
      <c r="N31" s="6"/>
      <c r="O31" s="6"/>
      <c r="P31" s="6"/>
      <c r="Q31" s="6"/>
    </row>
    <row r="32" spans="1:17" x14ac:dyDescent="0.35">
      <c r="F32" s="1">
        <v>10</v>
      </c>
      <c r="G32" s="1">
        <v>11</v>
      </c>
      <c r="H32" s="10">
        <v>1</v>
      </c>
      <c r="I32" s="1"/>
      <c r="J32" s="1"/>
      <c r="K32" s="1">
        <v>0</v>
      </c>
      <c r="M32" s="6">
        <f>VLOOKUP(F32,$A$6:$S$17,11,FALSE)</f>
        <v>3.1829999999999998</v>
      </c>
      <c r="N32" s="6">
        <f>VLOOKUP(G32,$A$6:$S$17,11,FALSE)</f>
        <v>3.1539999999999999</v>
      </c>
      <c r="O32" s="6">
        <f>VLOOKUP(H32,$A$6:$S$17,11,FALSE)</f>
        <v>3.101</v>
      </c>
      <c r="P32" s="6"/>
      <c r="Q32" s="6"/>
    </row>
    <row r="33" spans="6:17" x14ac:dyDescent="0.35">
      <c r="F33" s="1"/>
      <c r="G33" s="1"/>
      <c r="H33" s="1"/>
      <c r="I33" s="1"/>
      <c r="J33" s="1"/>
      <c r="K33" s="1"/>
      <c r="M33" s="6"/>
      <c r="N33" s="6"/>
      <c r="O33" s="6"/>
      <c r="P33" s="6"/>
      <c r="Q33" s="6"/>
    </row>
    <row r="34" spans="6:17" x14ac:dyDescent="0.35">
      <c r="F34" s="1" t="s">
        <v>4</v>
      </c>
      <c r="G34" s="1"/>
      <c r="H34" s="1"/>
      <c r="I34" s="1"/>
      <c r="J34" s="1"/>
      <c r="K34" s="1"/>
      <c r="M34" s="6"/>
      <c r="N34" s="6"/>
      <c r="O34" s="6"/>
      <c r="P34" s="6"/>
      <c r="Q34" s="6"/>
    </row>
    <row r="35" spans="6:17" x14ac:dyDescent="0.35">
      <c r="F35" s="1">
        <v>12</v>
      </c>
      <c r="G35" s="10">
        <v>11</v>
      </c>
      <c r="H35" s="1">
        <v>7</v>
      </c>
      <c r="I35" s="1">
        <v>0</v>
      </c>
      <c r="J35" s="1"/>
      <c r="K35" s="1">
        <v>0</v>
      </c>
      <c r="M35" s="6">
        <f>VLOOKUP(F35,$A$6:$S$17,13,FALSE)</f>
        <v>3.1970000000000001</v>
      </c>
      <c r="N35" s="6">
        <f t="shared" ref="N35:O35" si="4">VLOOKUP(G35,$A$6:$S$17,13,FALSE)</f>
        <v>3.145</v>
      </c>
      <c r="O35" s="6">
        <f t="shared" si="4"/>
        <v>3.181</v>
      </c>
      <c r="P35" s="6"/>
      <c r="Q35" s="6"/>
    </row>
    <row r="36" spans="6:17" x14ac:dyDescent="0.35">
      <c r="F36" s="10">
        <v>10</v>
      </c>
      <c r="G36" s="1">
        <v>8</v>
      </c>
      <c r="H36" s="1">
        <v>0</v>
      </c>
      <c r="I36" s="1"/>
      <c r="J36" s="1"/>
      <c r="K36" s="1"/>
      <c r="M36" s="6">
        <f>VLOOKUP(F36,$A$6:$S$17,13,FALSE)</f>
        <v>3.2330000000000001</v>
      </c>
      <c r="N36" s="6">
        <f t="shared" ref="N36" si="5">VLOOKUP(G36,$A$6:$S$17,13,FALSE)</f>
        <v>3.4119999999999999</v>
      </c>
      <c r="O36" s="6"/>
      <c r="P36" s="6"/>
      <c r="Q36" s="6"/>
    </row>
    <row r="37" spans="6:17" x14ac:dyDescent="0.35">
      <c r="F37" s="1"/>
      <c r="G37" s="1"/>
      <c r="H37" s="1"/>
      <c r="I37" s="1"/>
      <c r="J37" s="1"/>
      <c r="K37" s="1"/>
      <c r="M37" s="6"/>
      <c r="N37" s="6"/>
      <c r="O37" s="6"/>
      <c r="P37" s="6"/>
      <c r="Q37" s="6"/>
    </row>
    <row r="38" spans="6:17" x14ac:dyDescent="0.35">
      <c r="F38" s="1" t="s">
        <v>5</v>
      </c>
      <c r="G38" s="1"/>
      <c r="H38" s="1"/>
      <c r="I38" s="1"/>
      <c r="J38" s="1"/>
      <c r="K38" s="1"/>
      <c r="M38" s="6"/>
      <c r="N38" s="6"/>
      <c r="O38" s="6"/>
      <c r="P38" s="6"/>
      <c r="Q38" s="6"/>
    </row>
    <row r="39" spans="6:17" x14ac:dyDescent="0.35">
      <c r="F39" s="10">
        <v>11</v>
      </c>
      <c r="G39" s="1">
        <v>10</v>
      </c>
      <c r="H39" s="1"/>
      <c r="I39" s="1"/>
      <c r="J39" s="1"/>
      <c r="K39" s="1">
        <v>0</v>
      </c>
      <c r="M39" s="6">
        <f>VLOOKUP(F39,$A$6:$S$17,15,FALSE)</f>
        <v>3.153</v>
      </c>
      <c r="N39" s="6">
        <f>VLOOKUP(G39,$A$6:$S$17,15,FALSE)</f>
        <v>3.2090000000000001</v>
      </c>
      <c r="O39" s="6"/>
      <c r="P39" s="6"/>
      <c r="Q39" s="6"/>
    </row>
    <row r="40" spans="6:17" x14ac:dyDescent="0.35">
      <c r="F40" s="1"/>
      <c r="G40" s="1"/>
      <c r="H40" s="1"/>
      <c r="I40" s="1"/>
      <c r="J40" s="1"/>
      <c r="K40" s="1"/>
      <c r="M40" s="6"/>
      <c r="N40" s="6"/>
      <c r="O40" s="6"/>
      <c r="P40" s="6"/>
      <c r="Q40" s="6"/>
    </row>
    <row r="41" spans="6:17" x14ac:dyDescent="0.35">
      <c r="F41" s="1" t="s">
        <v>6</v>
      </c>
      <c r="G41" s="1"/>
      <c r="H41" s="1"/>
      <c r="I41" s="1"/>
      <c r="J41" s="1"/>
      <c r="K41" s="1"/>
      <c r="M41" s="6"/>
      <c r="N41" s="6"/>
      <c r="O41" s="6"/>
      <c r="P41" s="6"/>
      <c r="Q41" s="6"/>
    </row>
    <row r="42" spans="6:17" x14ac:dyDescent="0.35">
      <c r="F42" s="10">
        <v>1</v>
      </c>
      <c r="G42" s="1">
        <v>11</v>
      </c>
      <c r="H42" s="1"/>
      <c r="I42" s="1"/>
      <c r="J42" s="1"/>
      <c r="K42" s="1">
        <v>0</v>
      </c>
      <c r="M42" s="6">
        <f>VLOOKUP(F42,$A$6:$S$17,17,FALSE)</f>
        <v>3.1280000000000001</v>
      </c>
      <c r="N42" s="6">
        <f>VLOOKUP(G42,$A$6:$S$17,17,FALSE)</f>
        <v>3.1859999999999999</v>
      </c>
      <c r="O42" s="6"/>
      <c r="P42" s="6"/>
      <c r="Q42" s="6"/>
    </row>
    <row r="43" spans="6:17" x14ac:dyDescent="0.35">
      <c r="F43" s="1"/>
      <c r="G43" s="1"/>
      <c r="H43" s="1"/>
      <c r="I43" s="1"/>
      <c r="J43" s="1"/>
      <c r="K43" s="1"/>
      <c r="M43" s="6"/>
      <c r="N43" s="6"/>
      <c r="O43" s="6"/>
      <c r="P43" s="6"/>
      <c r="Q43" s="6"/>
    </row>
    <row r="44" spans="6:17" x14ac:dyDescent="0.35">
      <c r="F44" s="6">
        <f>COUNTA(F21:F42)-6</f>
        <v>11</v>
      </c>
      <c r="G44" s="6">
        <f>COUNTA(G21:G42)</f>
        <v>11</v>
      </c>
      <c r="H44" s="6">
        <f>COUNTA(H21:H42)</f>
        <v>9</v>
      </c>
      <c r="I44" s="6">
        <f>COUNTA(I21:I42)</f>
        <v>7</v>
      </c>
      <c r="J44" s="6"/>
      <c r="M44" s="6">
        <f>MIN(M22:M42)</f>
        <v>3.1280000000000001</v>
      </c>
      <c r="N44" s="6">
        <f>MIN(N22:N42)</f>
        <v>3.145</v>
      </c>
      <c r="O44" s="6">
        <f>MIN(O22:O42)</f>
        <v>3.101</v>
      </c>
      <c r="P44" s="6">
        <f>MIN(P22:P42)</f>
        <v>3.2440000000000002</v>
      </c>
      <c r="Q44" s="6"/>
    </row>
    <row r="45" spans="6:17" x14ac:dyDescent="0.35">
      <c r="M45" s="1">
        <f>MAX(M22:M42)</f>
        <v>3.3029999999999999</v>
      </c>
      <c r="N45" s="1">
        <f>MAX(N22:N42)</f>
        <v>3.6930000000000001</v>
      </c>
      <c r="O45" s="1">
        <f>MAX(O22:O42)</f>
        <v>3.2450000000000001</v>
      </c>
      <c r="P45" s="1">
        <f>MAX(P22:P42)</f>
        <v>3.3109999999999999</v>
      </c>
      <c r="Q45" s="1"/>
    </row>
    <row r="46" spans="6:17" x14ac:dyDescent="0.35">
      <c r="M46" s="6">
        <f>AVERAGE(M22:M42)</f>
        <v>3.2109090909090909</v>
      </c>
      <c r="N46" s="6">
        <f>AVERAGE(N22:N42)</f>
        <v>3.3724545454545454</v>
      </c>
      <c r="O46" s="6">
        <f>AVERAGE(O22:O42)</f>
        <v>3.1955</v>
      </c>
      <c r="P46" s="6">
        <f>AVERAGE(P22:P42)</f>
        <v>3.281333333333333</v>
      </c>
      <c r="Q46" s="6"/>
    </row>
  </sheetData>
  <phoneticPr fontId="2" type="noConversion"/>
  <pageMargins left="0.7" right="0.7" top="0.75" bottom="0.75" header="0.3" footer="0.3"/>
  <pageSetup scale="8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6D390-3C33-467C-85B4-C5A97D3C1A4F}">
  <dimension ref="A1:E47"/>
  <sheetViews>
    <sheetView workbookViewId="0">
      <selection activeCell="E45" sqref="E45"/>
    </sheetView>
  </sheetViews>
  <sheetFormatPr defaultRowHeight="14.5" x14ac:dyDescent="0.35"/>
  <sheetData>
    <row r="1" spans="1:5" x14ac:dyDescent="0.35">
      <c r="A1" s="14" t="s">
        <v>78</v>
      </c>
      <c r="C1" s="17">
        <f>MIN(C3:C46)</f>
        <v>3.101</v>
      </c>
      <c r="D1">
        <f>MAX(D3:D46)</f>
        <v>7.8250000000000002</v>
      </c>
      <c r="E1" s="13">
        <f>AVERAGE(E3:E46)</f>
        <v>3.3516899821193293</v>
      </c>
    </row>
    <row r="2" spans="1:5" x14ac:dyDescent="0.35">
      <c r="A2" s="15" t="s">
        <v>79</v>
      </c>
    </row>
    <row r="3" spans="1:5" x14ac:dyDescent="0.35">
      <c r="A3" s="15"/>
      <c r="B3" s="1" t="s">
        <v>80</v>
      </c>
      <c r="C3" s="1" t="s">
        <v>81</v>
      </c>
      <c r="D3" s="1" t="s">
        <v>82</v>
      </c>
      <c r="E3" s="1" t="s">
        <v>83</v>
      </c>
    </row>
    <row r="4" spans="1:5" x14ac:dyDescent="0.35">
      <c r="A4" t="s">
        <v>84</v>
      </c>
      <c r="B4" s="1">
        <f>'Ranger Kids'!F69</f>
        <v>25</v>
      </c>
      <c r="C4" s="1">
        <f>'Ranger Kids'!M69</f>
        <v>3.1190000000000002</v>
      </c>
      <c r="D4" s="1">
        <f>'Ranger Kids'!M$70</f>
        <v>4.992</v>
      </c>
      <c r="E4" s="18">
        <f>'Ranger Kids'!M71</f>
        <v>3.1595</v>
      </c>
    </row>
    <row r="5" spans="1:5" x14ac:dyDescent="0.35">
      <c r="A5" t="s">
        <v>85</v>
      </c>
      <c r="B5" s="1">
        <f>'Ranger Kids'!G69</f>
        <v>25</v>
      </c>
      <c r="C5" s="1">
        <f>'Ranger Kids'!N69</f>
        <v>3.1190000000000002</v>
      </c>
      <c r="D5" s="1">
        <f>'Ranger Kids'!N$70</f>
        <v>3.4569999999999999</v>
      </c>
      <c r="E5" s="13">
        <f>'Ranger Kids'!N71</f>
        <v>3.2119999999999997</v>
      </c>
    </row>
    <row r="6" spans="1:5" x14ac:dyDescent="0.35">
      <c r="A6" t="s">
        <v>86</v>
      </c>
      <c r="B6" s="1">
        <f>'Ranger Kids'!H69</f>
        <v>23</v>
      </c>
      <c r="C6" s="1">
        <f>'Ranger Kids'!O69</f>
        <v>3.1190000000000002</v>
      </c>
      <c r="D6" s="1">
        <f>'Ranger Kids'!O$70</f>
        <v>5.7229999999999999</v>
      </c>
      <c r="E6" s="13">
        <f>'Ranger Kids'!O71</f>
        <v>3.2121666666666666</v>
      </c>
    </row>
    <row r="7" spans="1:5" x14ac:dyDescent="0.35">
      <c r="A7" t="s">
        <v>87</v>
      </c>
      <c r="B7" s="1">
        <f>'Ranger Kids'!I69</f>
        <v>17</v>
      </c>
      <c r="C7" s="1">
        <f>'Ranger Kids'!P69</f>
        <v>3.149</v>
      </c>
      <c r="D7" s="1">
        <f>'Ranger Kids'!P$70</f>
        <v>5.7229999999999999</v>
      </c>
      <c r="E7" s="13">
        <f>'Ranger Kids'!P71</f>
        <v>3.18</v>
      </c>
    </row>
    <row r="9" spans="1:5" x14ac:dyDescent="0.35">
      <c r="A9" s="14" t="s">
        <v>88</v>
      </c>
    </row>
    <row r="10" spans="1:5" x14ac:dyDescent="0.35">
      <c r="A10" s="15" t="s">
        <v>79</v>
      </c>
    </row>
    <row r="11" spans="1:5" x14ac:dyDescent="0.35">
      <c r="A11" s="15"/>
      <c r="B11" s="1" t="s">
        <v>80</v>
      </c>
      <c r="C11" s="1" t="s">
        <v>81</v>
      </c>
      <c r="D11" s="1" t="s">
        <v>82</v>
      </c>
      <c r="E11" s="1" t="s">
        <v>83</v>
      </c>
    </row>
    <row r="12" spans="1:5" x14ac:dyDescent="0.35">
      <c r="A12" t="s">
        <v>84</v>
      </c>
      <c r="B12" s="1">
        <f>'Powder Puff'!F37</f>
        <v>8</v>
      </c>
      <c r="C12" s="1">
        <f>'Powder Puff'!M$37</f>
        <v>3.1459999999999999</v>
      </c>
      <c r="D12" s="1">
        <f>'Powder Puff'!M$38</f>
        <v>3.3159999999999998</v>
      </c>
      <c r="E12" s="13">
        <f>'Powder Puff'!M$39</f>
        <v>3.2201250000000003</v>
      </c>
    </row>
    <row r="13" spans="1:5" x14ac:dyDescent="0.35">
      <c r="A13" t="s">
        <v>85</v>
      </c>
      <c r="B13" s="1">
        <f>'Powder Puff'!G37</f>
        <v>8</v>
      </c>
      <c r="C13" s="1">
        <f>'Powder Puff'!N$37</f>
        <v>3.1469999999999998</v>
      </c>
      <c r="D13" s="1">
        <f>'Powder Puff'!N$38</f>
        <v>3.4060000000000001</v>
      </c>
      <c r="E13" s="13">
        <f>'Powder Puff'!N$39</f>
        <v>3.2563749999999998</v>
      </c>
    </row>
    <row r="14" spans="1:5" x14ac:dyDescent="0.35">
      <c r="A14" t="s">
        <v>86</v>
      </c>
      <c r="B14" s="1">
        <f>'Powder Puff'!H37</f>
        <v>7</v>
      </c>
      <c r="C14" s="1">
        <f>'Powder Puff'!O$37</f>
        <v>3.14</v>
      </c>
      <c r="D14" s="1">
        <f>'Powder Puff'!O$38</f>
        <v>3.4169999999999998</v>
      </c>
      <c r="E14" s="13">
        <f>'Powder Puff'!O$39</f>
        <v>3.2485714285714287</v>
      </c>
    </row>
    <row r="15" spans="1:5" x14ac:dyDescent="0.35">
      <c r="A15" t="s">
        <v>87</v>
      </c>
      <c r="B15" s="1">
        <f>'Powder Puff'!I37</f>
        <v>3</v>
      </c>
      <c r="C15" s="1">
        <f>'Powder Puff'!P$37</f>
        <v>3.1560000000000001</v>
      </c>
      <c r="D15" s="1">
        <f>'Powder Puff'!P$38</f>
        <v>3.1989999999999998</v>
      </c>
      <c r="E15" s="18">
        <f>'Powder Puff'!P$39</f>
        <v>3.1736666666666671</v>
      </c>
    </row>
    <row r="17" spans="1:5" x14ac:dyDescent="0.35">
      <c r="A17" s="14" t="s">
        <v>89</v>
      </c>
    </row>
    <row r="18" spans="1:5" x14ac:dyDescent="0.35">
      <c r="A18" s="15" t="s">
        <v>79</v>
      </c>
    </row>
    <row r="19" spans="1:5" x14ac:dyDescent="0.35">
      <c r="A19" s="15"/>
      <c r="B19" s="1" t="s">
        <v>80</v>
      </c>
      <c r="C19" s="1" t="s">
        <v>81</v>
      </c>
      <c r="D19" s="1" t="s">
        <v>82</v>
      </c>
      <c r="E19" s="1" t="s">
        <v>83</v>
      </c>
    </row>
    <row r="20" spans="1:5" x14ac:dyDescent="0.35">
      <c r="A20" t="s">
        <v>84</v>
      </c>
      <c r="B20" s="1">
        <f>Discovery!F71</f>
        <v>20</v>
      </c>
      <c r="C20" s="1">
        <f>Discovery!M$71</f>
        <v>3.1219999999999999</v>
      </c>
      <c r="D20" s="1">
        <f>Discovery!M$72</f>
        <v>5.2240000000000002</v>
      </c>
      <c r="E20" s="18">
        <f>Discovery!M$73</f>
        <v>3.4720499999999994</v>
      </c>
    </row>
    <row r="21" spans="1:5" x14ac:dyDescent="0.35">
      <c r="A21" t="s">
        <v>85</v>
      </c>
      <c r="B21" s="1">
        <f>Discovery!G71</f>
        <v>20</v>
      </c>
      <c r="C21" s="1">
        <f>Discovery!N$71</f>
        <v>3.1749999999999998</v>
      </c>
      <c r="D21" s="1">
        <f>Discovery!N$72</f>
        <v>7.8250000000000002</v>
      </c>
      <c r="E21" s="13">
        <f>Discovery!N$73</f>
        <v>3.7481999999999998</v>
      </c>
    </row>
    <row r="22" spans="1:5" x14ac:dyDescent="0.35">
      <c r="A22" t="s">
        <v>86</v>
      </c>
      <c r="B22" s="1">
        <f>Discovery!H71</f>
        <v>18</v>
      </c>
      <c r="C22" s="1">
        <f>Discovery!O$71</f>
        <v>3.117</v>
      </c>
      <c r="D22" s="1">
        <f>Discovery!O$72</f>
        <v>7.76</v>
      </c>
      <c r="E22" s="13">
        <f>Discovery!O$73</f>
        <v>3.8541666666666665</v>
      </c>
    </row>
    <row r="23" spans="1:5" x14ac:dyDescent="0.35">
      <c r="A23" t="s">
        <v>87</v>
      </c>
      <c r="B23" s="1">
        <f>Discovery!I71</f>
        <v>14</v>
      </c>
      <c r="C23" s="1">
        <f>Discovery!P$71</f>
        <v>3.2480000000000002</v>
      </c>
      <c r="D23" s="1">
        <f>Discovery!P$72</f>
        <v>4.5449999999999999</v>
      </c>
      <c r="E23" s="13">
        <f>Discovery!P$73</f>
        <v>3.6640714285714289</v>
      </c>
    </row>
    <row r="25" spans="1:5" x14ac:dyDescent="0.35">
      <c r="A25" s="14" t="s">
        <v>90</v>
      </c>
    </row>
    <row r="26" spans="1:5" x14ac:dyDescent="0.35">
      <c r="A26" s="15" t="s">
        <v>79</v>
      </c>
    </row>
    <row r="27" spans="1:5" x14ac:dyDescent="0.35">
      <c r="A27" s="15"/>
      <c r="B27" s="1" t="s">
        <v>80</v>
      </c>
      <c r="C27" s="1" t="s">
        <v>81</v>
      </c>
      <c r="D27" s="1" t="s">
        <v>82</v>
      </c>
      <c r="E27" s="1" t="s">
        <v>83</v>
      </c>
    </row>
    <row r="28" spans="1:5" x14ac:dyDescent="0.35">
      <c r="A28" t="s">
        <v>84</v>
      </c>
      <c r="B28" s="1">
        <f>AdvExp!F36</f>
        <v>8</v>
      </c>
      <c r="C28" s="1">
        <f>AdvExp!M$36</f>
        <v>3.137</v>
      </c>
      <c r="D28" s="1">
        <f>AdvExp!M$37</f>
        <v>3.214</v>
      </c>
      <c r="E28" s="13">
        <f>AdvExp!M$38</f>
        <v>3.1796249999999997</v>
      </c>
    </row>
    <row r="29" spans="1:5" x14ac:dyDescent="0.35">
      <c r="A29" t="s">
        <v>85</v>
      </c>
      <c r="B29" s="1">
        <f>AdvExp!G36</f>
        <v>8</v>
      </c>
      <c r="C29" s="1">
        <f>AdvExp!N$36</f>
        <v>3.1659999999999999</v>
      </c>
      <c r="D29" s="1">
        <f>AdvExp!N$37</f>
        <v>3.351</v>
      </c>
      <c r="E29" s="13">
        <f>AdvExp!N$38</f>
        <v>3.2097500000000005</v>
      </c>
    </row>
    <row r="30" spans="1:5" x14ac:dyDescent="0.35">
      <c r="A30" t="s">
        <v>86</v>
      </c>
      <c r="B30" s="1">
        <f>AdvExp!H36</f>
        <v>7</v>
      </c>
      <c r="C30" s="1">
        <f>AdvExp!O$36</f>
        <v>3.113</v>
      </c>
      <c r="D30" s="1">
        <f>AdvExp!O$37</f>
        <v>3.2770000000000001</v>
      </c>
      <c r="E30" s="13">
        <f>AdvExp!O$38</f>
        <v>3.180571428571429</v>
      </c>
    </row>
    <row r="31" spans="1:5" x14ac:dyDescent="0.35">
      <c r="A31" t="s">
        <v>87</v>
      </c>
      <c r="B31" s="1">
        <f>AdvExp!I36</f>
        <v>2</v>
      </c>
      <c r="C31" s="1">
        <f>AdvExp!P$36</f>
        <v>3.17</v>
      </c>
      <c r="D31" s="1">
        <f>AdvExp!P$37</f>
        <v>3.17</v>
      </c>
      <c r="E31" s="18">
        <f>AdvExp!P$38</f>
        <v>3.17</v>
      </c>
    </row>
    <row r="33" spans="1:5" x14ac:dyDescent="0.35">
      <c r="A33" t="s">
        <v>91</v>
      </c>
    </row>
    <row r="34" spans="1:5" x14ac:dyDescent="0.35">
      <c r="A34" s="15" t="s">
        <v>79</v>
      </c>
    </row>
    <row r="35" spans="1:5" x14ac:dyDescent="0.35">
      <c r="A35" s="15"/>
      <c r="B35" s="1" t="s">
        <v>80</v>
      </c>
      <c r="C35" s="1" t="s">
        <v>81</v>
      </c>
      <c r="D35" s="1" t="s">
        <v>82</v>
      </c>
      <c r="E35" s="1" t="s">
        <v>83</v>
      </c>
    </row>
    <row r="36" spans="1:5" x14ac:dyDescent="0.35">
      <c r="A36" t="s">
        <v>84</v>
      </c>
      <c r="B36" s="1">
        <f>'F Leader'!F30</f>
        <v>6</v>
      </c>
      <c r="C36" s="1">
        <f>'F Leader'!M$30</f>
        <v>3.1549999999999998</v>
      </c>
      <c r="D36" s="1">
        <f>'F Leader'!M$31</f>
        <v>5.7789999999999999</v>
      </c>
      <c r="E36" s="13">
        <f>'F Leader'!M$32</f>
        <v>3.6143333333333332</v>
      </c>
    </row>
    <row r="37" spans="1:5" x14ac:dyDescent="0.35">
      <c r="A37" t="s">
        <v>85</v>
      </c>
      <c r="B37" s="1">
        <f>'F Leader'!G30</f>
        <v>6</v>
      </c>
      <c r="C37" s="1">
        <f>'F Leader'!N$30</f>
        <v>3.2029999999999998</v>
      </c>
      <c r="D37" s="1">
        <f>'F Leader'!N$31</f>
        <v>3.4260000000000002</v>
      </c>
      <c r="E37" s="18">
        <f>'F Leader'!N$32</f>
        <v>3.3079999999999998</v>
      </c>
    </row>
    <row r="38" spans="1:5" x14ac:dyDescent="0.35">
      <c r="A38" t="s">
        <v>86</v>
      </c>
      <c r="B38" s="1">
        <f>'F Leader'!H30</f>
        <v>2</v>
      </c>
      <c r="C38" s="1">
        <f>'F Leader'!O$30</f>
        <v>3.169</v>
      </c>
      <c r="D38" s="1">
        <f>'F Leader'!O$31</f>
        <v>4.7619999999999996</v>
      </c>
      <c r="E38" s="13">
        <f>'F Leader'!O$32</f>
        <v>3.9654999999999996</v>
      </c>
    </row>
    <row r="40" spans="1:5" x14ac:dyDescent="0.35">
      <c r="A40" t="s">
        <v>92</v>
      </c>
    </row>
    <row r="41" spans="1:5" x14ac:dyDescent="0.35">
      <c r="A41" s="15" t="s">
        <v>79</v>
      </c>
    </row>
    <row r="42" spans="1:5" x14ac:dyDescent="0.35">
      <c r="A42" s="15"/>
      <c r="B42" s="1" t="s">
        <v>80</v>
      </c>
      <c r="C42" s="1" t="s">
        <v>81</v>
      </c>
      <c r="D42" s="1" t="s">
        <v>82</v>
      </c>
      <c r="E42" s="1" t="s">
        <v>83</v>
      </c>
    </row>
    <row r="43" spans="1:5" x14ac:dyDescent="0.35">
      <c r="A43" t="s">
        <v>84</v>
      </c>
      <c r="B43" s="16">
        <f>'M Leader'!F44</f>
        <v>11</v>
      </c>
      <c r="C43" s="16">
        <f>'M Leader'!M$44</f>
        <v>3.1280000000000001</v>
      </c>
      <c r="D43" s="16">
        <f>'M Leader'!M$45</f>
        <v>3.3029999999999999</v>
      </c>
      <c r="E43" s="13">
        <f>'M Leader'!M$46</f>
        <v>3.2109090909090909</v>
      </c>
    </row>
    <row r="44" spans="1:5" x14ac:dyDescent="0.35">
      <c r="A44" t="s">
        <v>85</v>
      </c>
      <c r="B44" s="16">
        <f>'M Leader'!G44</f>
        <v>11</v>
      </c>
      <c r="C44" s="16">
        <f>'M Leader'!N$44</f>
        <v>3.145</v>
      </c>
      <c r="D44" s="16">
        <f>'M Leader'!N$45</f>
        <v>3.6930000000000001</v>
      </c>
      <c r="E44" s="13">
        <f>'M Leader'!N$46</f>
        <v>3.3724545454545454</v>
      </c>
    </row>
    <row r="45" spans="1:5" x14ac:dyDescent="0.35">
      <c r="A45" t="s">
        <v>86</v>
      </c>
      <c r="B45" s="16">
        <f>'M Leader'!H44</f>
        <v>9</v>
      </c>
      <c r="C45" s="16">
        <f>'M Leader'!O$44</f>
        <v>3.101</v>
      </c>
      <c r="D45" s="16">
        <f>'M Leader'!O$45</f>
        <v>3.2450000000000001</v>
      </c>
      <c r="E45" s="18">
        <f>'M Leader'!O$46</f>
        <v>3.1955</v>
      </c>
    </row>
    <row r="46" spans="1:5" x14ac:dyDescent="0.35">
      <c r="A46" t="s">
        <v>87</v>
      </c>
      <c r="B46" s="16">
        <f>'M Leader'!I44</f>
        <v>7</v>
      </c>
      <c r="C46" s="16">
        <f>'M Leader'!P$44</f>
        <v>3.2440000000000002</v>
      </c>
      <c r="D46" s="16">
        <f>'M Leader'!P$45</f>
        <v>3.3109999999999999</v>
      </c>
      <c r="E46" s="13">
        <f>'M Leader'!P$46</f>
        <v>3.281333333333333</v>
      </c>
    </row>
    <row r="47" spans="1:5" x14ac:dyDescent="0.35">
      <c r="B47" s="16"/>
      <c r="C47" s="16"/>
      <c r="D47" s="16"/>
      <c r="E47" s="16"/>
    </row>
  </sheetData>
  <phoneticPr fontId="2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Ranger Kids</vt:lpstr>
      <vt:lpstr>Powder Puff</vt:lpstr>
      <vt:lpstr>Discovery</vt:lpstr>
      <vt:lpstr>AdvExp</vt:lpstr>
      <vt:lpstr>F Leader</vt:lpstr>
      <vt:lpstr>M Leader</vt:lpstr>
      <vt:lpstr>Lane Avg</vt:lpstr>
      <vt:lpstr>'Ranger Kids'!_GoBack</vt:lpstr>
      <vt:lpstr>AdvExp!Print_Area</vt:lpstr>
      <vt:lpstr>Discovery!Print_Area</vt:lpstr>
      <vt:lpstr>'F Leader'!Print_Area</vt:lpstr>
      <vt:lpstr>'M Leader'!Print_Area</vt:lpstr>
      <vt:lpstr>'Powder Puff'!Print_Area</vt:lpstr>
      <vt:lpstr>'Ranger Kids'!Print_Area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Andrews</dc:creator>
  <cp:lastModifiedBy>Joe Andrews</cp:lastModifiedBy>
  <cp:lastPrinted>2025-03-03T20:50:08Z</cp:lastPrinted>
  <dcterms:created xsi:type="dcterms:W3CDTF">2018-03-05T12:32:33Z</dcterms:created>
  <dcterms:modified xsi:type="dcterms:W3CDTF">2026-03-08T01:29:54Z</dcterms:modified>
</cp:coreProperties>
</file>